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tables/table1.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xl/vbaProject.bin" ContentType="application/vnd.ms-office.vbaProject"/>
  <Override PartName="/xl/vbaProjectSignature.bin" ContentType="application/vnd.ms-office.vbaProjectSignature"/>
  <Override PartName="/xl/vbaProjectSignatureAgile.bin" ContentType="application/vnd.ms-office.vbaProjectSignatureAgile"/>
  <Override PartName="/xl/vbaProjectSignatureV3.bin" ContentType="application/vnd.ms-office.vbaProjectSignatureV3"/>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codeName="{DD97A8EA-9A9A-E61F-A557-7D5A7D7259CE}"/>
  <workbookPr codeName="ThisWorkbook"/>
  <mc:AlternateContent xmlns:mc="http://schemas.openxmlformats.org/markup-compatibility/2006">
    <mc:Choice Requires="x15">
      <x15ac:absPath xmlns:x15ac="http://schemas.microsoft.com/office/spreadsheetml/2010/11/ac" url="C:\Users\jlcpi\Documents\_enquetepublique\CCEB_Outils\Commissions\"/>
    </mc:Choice>
  </mc:AlternateContent>
  <xr:revisionPtr revIDLastSave="0" documentId="13_ncr:1_{9FCD5EFA-D3C5-4109-AADC-6B94F78DA743}" xr6:coauthVersionLast="47" xr6:coauthVersionMax="47" xr10:uidLastSave="{00000000-0000-0000-0000-000000000000}"/>
  <bookViews>
    <workbookView xWindow="-108" yWindow="-108" windowWidth="23256" windowHeight="12576" xr2:uid="{D6742128-67D3-4200-8242-349A691417B3}"/>
  </bookViews>
  <sheets>
    <sheet name="Menu" sheetId="2" r:id="rId1"/>
    <sheet name="ModifRub" sheetId="16" state="hidden" r:id="rId2"/>
    <sheet name="Obs-Liste" sheetId="15" state="hidden" r:id="rId3"/>
    <sheet name="EP-Enquete" sheetId="1" state="hidden" r:id="rId4"/>
    <sheet name="EP-Planning" sheetId="5" state="hidden" r:id="rId5"/>
    <sheet name="EP-Calendrier" sheetId="6" state="hidden" r:id="rId6"/>
    <sheet name="Obs-Rub" sheetId="7" state="hidden" r:id="rId7"/>
    <sheet name="ParamSaisie" sheetId="9" state="hidden" r:id="rId8"/>
    <sheet name="Obs-Saisie" sheetId="10" state="hidden" r:id="rId9"/>
    <sheet name="Obs-Data" sheetId="8" state="hidden" r:id="rId10"/>
    <sheet name="EP-Data" sheetId="4" state="hidden" r:id="rId11"/>
    <sheet name="Obs-tri" sheetId="14" state="hidden" r:id="rId12"/>
    <sheet name="Obs-PVS" sheetId="12" state="hidden" r:id="rId13"/>
    <sheet name="Obs-MER" sheetId="13" state="hidden" r:id="rId14"/>
    <sheet name="Obs-Stats" sheetId="11" state="hidden" r:id="rId15"/>
  </sheets>
  <definedNames>
    <definedName name="_xlnm._FilterDatabase" localSheetId="8" hidden="1">'Obs-Saisie'!$A$7:$O$2109</definedName>
    <definedName name="_xleta.AND" hidden="1" xlm="1">#NAME?</definedName>
    <definedName name="C_Perm" localSheetId="8">OFFSET(#REF!,,,COUNTA(#REF!))</definedName>
    <definedName name="Code_CE1">'EP-Data'!$J$16</definedName>
    <definedName name="Code_CE2">'EP-Data'!$J$17</definedName>
    <definedName name="Code_CE3">'EP-Data'!$J$18</definedName>
    <definedName name="Code_CE4">'EP-Data'!$J$19</definedName>
    <definedName name="Code_CE5">'EP-Data'!$J$20</definedName>
    <definedName name="Code_CE6">'EP-Data'!$J$21</definedName>
    <definedName name="Code_CE7">'EP-Data'!$J$22</definedName>
    <definedName name="Code_CE8">'EP-Data'!$J$23</definedName>
    <definedName name="Code_CE9">'EP-Data'!$J$24</definedName>
    <definedName name="Code_Communes">'EP-Data'!$B$6:$B$55</definedName>
    <definedName name="Code_Depot">'EP-Data'!$J$6:$J$11</definedName>
    <definedName name="Code_LieuxPerm">'EP-Data'!$F$6:$F$55</definedName>
    <definedName name="EP_Début">'EP-Enquete'!$E$3</definedName>
    <definedName name="EP_fin">'EP-Enquete'!$E$4</definedName>
    <definedName name="EP_FinProlong">'EP-Enquete'!$E$7</definedName>
    <definedName name="EP_Prolongation">'EP-Enquete'!$E$6</definedName>
    <definedName name="EP_Titre">'EP-Enquete'!$E$2</definedName>
    <definedName name="L_CE">'EP-Enquete'!$G$13:$G$21</definedName>
    <definedName name="L_Themes">OFFSET('Obs-Data'!$I$6,0,0,0,0)</definedName>
    <definedName name="Liste_NomCE">'EP-Data'!$K$16:$K$24</definedName>
    <definedName name="N_Commissaire">'EP-Enquete'!$D$13</definedName>
    <definedName name="N_Communes">'EP-Enquete'!$D$29</definedName>
    <definedName name="N_Jours">'EP-Enquete'!$E$5</definedName>
    <definedName name="Nom_CE1">'EP-Data'!$K$16</definedName>
    <definedName name="Nom_CE2">'EP-Data'!$K$17</definedName>
    <definedName name="Nom_CE3">'EP-Data'!$K$18</definedName>
    <definedName name="Nom_CE4">'EP-Data'!$K$19</definedName>
    <definedName name="Nom_CE5">'EP-Data'!$K$20</definedName>
    <definedName name="Nom_CE6">'EP-Data'!$K$21</definedName>
    <definedName name="Nom_CE7">'EP-Data'!$K$22</definedName>
    <definedName name="Nom_CE8">'EP-Data'!$K$23</definedName>
    <definedName name="Nom_CE9">'EP-Data'!$K$24</definedName>
    <definedName name="T_Rub">'Obs-Data'!$F$6:$I$114</definedName>
    <definedName name="Table_LieuxPerm">'EP-Data'!$F$6:$G$55</definedName>
    <definedName name="Version">'EP-Data'!$J$28</definedName>
    <definedName name="_xlnm.Print_Area" localSheetId="5">'EP-Calendrier'!$B$1:$D$32</definedName>
    <definedName name="_xlnm.Print_Area" localSheetId="2">'Obs-Liste'!$A$1:$C$2109</definedName>
    <definedName name="_xlnm.Print_Area" localSheetId="13">'Obs-MER'!$A$1:$D$2109</definedName>
    <definedName name="_xlnm.Print_Area" localSheetId="12">'Obs-PVS'!$A$1:$C$7</definedName>
    <definedName name="_xlnm.Print_Area" localSheetId="14">'Obs-Stats'!$A$1:$J$66</definedName>
    <definedName name="_xlnm.Print_Area" localSheetId="11">'Obs-tri'!$A$1:$E$4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 i="7" l="1"/>
  <c r="K124" i="7"/>
  <c r="L16" i="4"/>
  <c r="D8" i="4" l="1"/>
  <c r="D9"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D51" i="4"/>
  <c r="D52" i="4"/>
  <c r="D53" i="4"/>
  <c r="D54" i="4"/>
  <c r="D55" i="4"/>
  <c r="D6" i="4"/>
  <c r="D7" i="4"/>
  <c r="L17" i="4"/>
  <c r="L18" i="4"/>
  <c r="L19" i="4"/>
  <c r="L20" i="4"/>
  <c r="L21" i="4"/>
  <c r="L22" i="4"/>
  <c r="L23" i="4"/>
  <c r="L24" i="4"/>
  <c r="H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7" i="4"/>
  <c r="K6" i="5"/>
  <c r="E13" i="1"/>
  <c r="E8" i="1"/>
  <c r="E6" i="10"/>
  <c r="I6" i="10"/>
  <c r="G6" i="10"/>
  <c r="C6" i="10"/>
  <c r="B7" i="16"/>
  <c r="K9" i="5" l="1"/>
  <c r="K7" i="5"/>
  <c r="K8" i="5"/>
  <c r="K10" i="5"/>
  <c r="K11" i="5"/>
  <c r="K12" i="5"/>
  <c r="K13" i="5"/>
  <c r="K14" i="5"/>
  <c r="K15" i="5"/>
  <c r="K16" i="5"/>
  <c r="K17" i="5"/>
  <c r="K18" i="5"/>
  <c r="K19" i="5"/>
  <c r="K20" i="5"/>
  <c r="K21" i="5"/>
  <c r="K22" i="5"/>
  <c r="K23" i="5"/>
  <c r="K24" i="5"/>
  <c r="K25" i="5"/>
  <c r="K26" i="5"/>
  <c r="K27" i="5"/>
  <c r="K28" i="5"/>
  <c r="K29" i="5"/>
  <c r="K30" i="5"/>
  <c r="K31" i="5"/>
  <c r="K32" i="5"/>
  <c r="K33" i="5"/>
  <c r="K34" i="5"/>
  <c r="K35" i="5"/>
  <c r="K36" i="5"/>
  <c r="K37" i="5"/>
  <c r="K38" i="5"/>
  <c r="K39" i="5"/>
  <c r="K40" i="5"/>
  <c r="K41" i="5"/>
  <c r="K42" i="5"/>
  <c r="K43" i="5"/>
  <c r="K44" i="5"/>
  <c r="K45" i="5"/>
  <c r="K46" i="5"/>
  <c r="K47" i="5"/>
  <c r="K48" i="5"/>
  <c r="K49" i="5"/>
  <c r="K50" i="5"/>
  <c r="K51" i="5"/>
  <c r="K52" i="5"/>
  <c r="K53" i="5"/>
  <c r="K54" i="5"/>
  <c r="K55" i="5"/>
  <c r="K56" i="5"/>
  <c r="K57" i="5"/>
  <c r="K58" i="5"/>
  <c r="K59" i="5"/>
  <c r="K60" i="5"/>
  <c r="K61" i="5"/>
  <c r="K62" i="5"/>
  <c r="K63" i="5"/>
  <c r="K64" i="5"/>
  <c r="J9" i="5"/>
  <c r="J7" i="5"/>
  <c r="J8" i="5"/>
  <c r="J10" i="5"/>
  <c r="J11" i="5"/>
  <c r="J12" i="5"/>
  <c r="J13" i="5"/>
  <c r="J14" i="5"/>
  <c r="J15" i="5"/>
  <c r="J16" i="5"/>
  <c r="J17" i="5"/>
  <c r="J18" i="5"/>
  <c r="J19" i="5"/>
  <c r="J20" i="5"/>
  <c r="J21" i="5"/>
  <c r="J22" i="5"/>
  <c r="J23" i="5"/>
  <c r="J24" i="5"/>
  <c r="J25" i="5"/>
  <c r="J26" i="5"/>
  <c r="J27" i="5"/>
  <c r="J28" i="5"/>
  <c r="J29" i="5"/>
  <c r="J30" i="5"/>
  <c r="J31" i="5"/>
  <c r="J32" i="5"/>
  <c r="J33" i="5"/>
  <c r="J34" i="5"/>
  <c r="J35" i="5"/>
  <c r="J36" i="5"/>
  <c r="J37" i="5"/>
  <c r="J38" i="5"/>
  <c r="J39" i="5"/>
  <c r="J40" i="5"/>
  <c r="J41" i="5"/>
  <c r="J42" i="5"/>
  <c r="J43" i="5"/>
  <c r="J44" i="5"/>
  <c r="J45" i="5"/>
  <c r="J46" i="5"/>
  <c r="J47" i="5"/>
  <c r="J48" i="5"/>
  <c r="J49" i="5"/>
  <c r="J50" i="5"/>
  <c r="J51" i="5"/>
  <c r="J52" i="5"/>
  <c r="J53" i="5"/>
  <c r="J54" i="5"/>
  <c r="J55" i="5"/>
  <c r="J56" i="5"/>
  <c r="J57" i="5"/>
  <c r="J58" i="5"/>
  <c r="J59" i="5"/>
  <c r="J60" i="5"/>
  <c r="J61" i="5"/>
  <c r="J62" i="5"/>
  <c r="J63" i="5"/>
  <c r="J64" i="5"/>
  <c r="J65" i="5"/>
  <c r="J6" i="5"/>
  <c r="J4" i="5"/>
  <c r="I4" i="5"/>
  <c r="E5" i="1" l="1"/>
  <c r="C2" i="2" l="1"/>
  <c r="C56" i="11"/>
  <c r="C57" i="11"/>
  <c r="A1" i="14"/>
  <c r="C42" i="11" l="1"/>
  <c r="C43" i="11"/>
  <c r="C44" i="11"/>
  <c r="C45" i="11"/>
  <c r="C46" i="11"/>
  <c r="C47" i="11"/>
  <c r="C48" i="11"/>
  <c r="C49" i="11"/>
  <c r="C50" i="11"/>
  <c r="C51" i="11"/>
  <c r="C52" i="11"/>
  <c r="C41" i="11"/>
  <c r="B41" i="11"/>
  <c r="C58" i="11" l="1"/>
  <c r="C59" i="11"/>
  <c r="C60" i="11"/>
  <c r="C61" i="11"/>
  <c r="C62" i="11"/>
  <c r="C63" i="11"/>
  <c r="C64" i="11"/>
  <c r="H37" i="8"/>
  <c r="C151" i="11"/>
  <c r="D151" i="11" s="1"/>
  <c r="B55" i="11"/>
  <c r="D25" i="11"/>
  <c r="D26" i="11"/>
  <c r="D27" i="11"/>
  <c r="D24" i="11"/>
  <c r="D12" i="11"/>
  <c r="D7" i="11"/>
  <c r="D8" i="11"/>
  <c r="D9" i="11"/>
  <c r="D6" i="11"/>
  <c r="B5" i="11"/>
  <c r="B175" i="11"/>
  <c r="C163" i="11"/>
  <c r="D163" i="11" s="1"/>
  <c r="C115" i="11"/>
  <c r="D115" i="11" s="1"/>
  <c r="C91" i="11"/>
  <c r="D91" i="11" s="1"/>
  <c r="C67" i="11"/>
  <c r="D67" i="11" s="1"/>
  <c r="C127" i="11"/>
  <c r="D127" i="11" s="1"/>
  <c r="C103" i="11"/>
  <c r="D103" i="11" s="1"/>
  <c r="C79" i="11"/>
  <c r="D79" i="11" s="1"/>
  <c r="B2" i="11"/>
  <c r="C187" i="11" l="1"/>
  <c r="D187" i="11" s="1"/>
  <c r="C175" i="11"/>
  <c r="D175" i="11" s="1"/>
  <c r="C139" i="11"/>
  <c r="D139" i="11" s="1"/>
  <c r="C55" i="11"/>
  <c r="D55" i="11" s="1"/>
  <c r="D5" i="11"/>
  <c r="H6" i="4" l="1"/>
  <c r="H8" i="8"/>
  <c r="H9" i="8"/>
  <c r="H10" i="8"/>
  <c r="H11" i="8"/>
  <c r="H12" i="8"/>
  <c r="H13" i="8"/>
  <c r="H14" i="8"/>
  <c r="H15" i="8"/>
  <c r="H16" i="8"/>
  <c r="H17" i="8"/>
  <c r="H18" i="8"/>
  <c r="H19" i="8"/>
  <c r="H20" i="8"/>
  <c r="H21" i="8"/>
  <c r="H22" i="8"/>
  <c r="H23" i="8"/>
  <c r="H24" i="8"/>
  <c r="H25" i="8"/>
  <c r="H26" i="8"/>
  <c r="H27" i="8"/>
  <c r="H28" i="8"/>
  <c r="H29" i="8"/>
  <c r="H30" i="8"/>
  <c r="H31" i="8"/>
  <c r="H32" i="8"/>
  <c r="H33" i="8"/>
  <c r="H34" i="8"/>
  <c r="H35" i="8"/>
  <c r="H36" i="8"/>
  <c r="H38" i="8"/>
  <c r="H39" i="8"/>
  <c r="H40" i="8"/>
  <c r="H41" i="8"/>
  <c r="H42" i="8"/>
  <c r="H43" i="8"/>
  <c r="H44" i="8"/>
  <c r="H45" i="8"/>
  <c r="H46" i="8"/>
  <c r="H47" i="8"/>
  <c r="H48" i="8"/>
  <c r="H49" i="8"/>
  <c r="H50" i="8"/>
  <c r="H51" i="8"/>
  <c r="H52" i="8"/>
  <c r="H53" i="8"/>
  <c r="H54" i="8"/>
  <c r="H55" i="8"/>
  <c r="H56" i="8"/>
  <c r="H57" i="8"/>
  <c r="H58" i="8"/>
  <c r="H59" i="8"/>
  <c r="H60" i="8"/>
  <c r="H61" i="8"/>
  <c r="H62" i="8"/>
  <c r="H63" i="8"/>
  <c r="H64" i="8"/>
  <c r="H65" i="8"/>
  <c r="H66" i="8"/>
  <c r="H67" i="8"/>
  <c r="H68" i="8"/>
  <c r="H69" i="8"/>
  <c r="H70" i="8"/>
  <c r="H71" i="8"/>
  <c r="H72" i="8"/>
  <c r="H73" i="8"/>
  <c r="H74" i="8"/>
  <c r="H75" i="8"/>
  <c r="H76" i="8"/>
  <c r="H77" i="8"/>
  <c r="H78" i="8"/>
  <c r="H79" i="8"/>
  <c r="H80" i="8"/>
  <c r="H81" i="8"/>
  <c r="H82" i="8"/>
  <c r="H83" i="8"/>
  <c r="H84" i="8"/>
  <c r="H85" i="8"/>
  <c r="H86" i="8"/>
  <c r="H87" i="8"/>
  <c r="H88" i="8"/>
  <c r="H89" i="8"/>
  <c r="H90" i="8"/>
  <c r="H91" i="8"/>
  <c r="H92" i="8"/>
  <c r="H93" i="8"/>
  <c r="H94" i="8"/>
  <c r="H95" i="8"/>
  <c r="H96" i="8"/>
  <c r="H97" i="8"/>
  <c r="H98" i="8"/>
  <c r="H99" i="8"/>
  <c r="H100" i="8"/>
  <c r="H101" i="8"/>
  <c r="H102" i="8"/>
  <c r="H103" i="8"/>
  <c r="H104" i="8"/>
  <c r="H105" i="8"/>
  <c r="H106" i="8"/>
  <c r="H107" i="8"/>
  <c r="H108" i="8"/>
  <c r="H109" i="8"/>
  <c r="H110" i="8"/>
  <c r="H111" i="8"/>
  <c r="H112" i="8"/>
  <c r="H113" i="8"/>
  <c r="H114" i="8"/>
  <c r="H7" i="8"/>
  <c r="H6" i="8"/>
  <c r="D6" i="8" l="1"/>
  <c r="D41" i="11" s="1"/>
  <c r="A23" i="2"/>
  <c r="M6" i="8" a="1"/>
  <c r="M6" i="8" s="1"/>
  <c r="L7" i="4"/>
  <c r="L8" i="4"/>
  <c r="L9" i="4"/>
  <c r="L10" i="4"/>
  <c r="L11" i="4"/>
  <c r="L6" i="4"/>
  <c r="K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27" i="1"/>
  <c r="G2109" i="10" l="1"/>
  <c r="G2108" i="10"/>
  <c r="G2107" i="10"/>
  <c r="G2106" i="10"/>
  <c r="G2105" i="10"/>
  <c r="G2104" i="10"/>
  <c r="G2103" i="10"/>
  <c r="G2102" i="10"/>
  <c r="G2101" i="10"/>
  <c r="G2100" i="10"/>
  <c r="G2099" i="10"/>
  <c r="G2098" i="10"/>
  <c r="G2097" i="10"/>
  <c r="G2096" i="10"/>
  <c r="G2095" i="10"/>
  <c r="G2094" i="10"/>
  <c r="G2093" i="10"/>
  <c r="G2092" i="10"/>
  <c r="G2091" i="10"/>
  <c r="G2090" i="10"/>
  <c r="G2089" i="10"/>
  <c r="G2088" i="10"/>
  <c r="G2087" i="10"/>
  <c r="G2086" i="10"/>
  <c r="G2085" i="10"/>
  <c r="G2084" i="10"/>
  <c r="G2083" i="10"/>
  <c r="G2082" i="10"/>
  <c r="G2081" i="10"/>
  <c r="G2080" i="10"/>
  <c r="G2079" i="10"/>
  <c r="G2078" i="10"/>
  <c r="G2077" i="10"/>
  <c r="G2076" i="10"/>
  <c r="G2075" i="10"/>
  <c r="G2074" i="10"/>
  <c r="G2073" i="10"/>
  <c r="G2072" i="10"/>
  <c r="G2071" i="10"/>
  <c r="G2070" i="10"/>
  <c r="G2069" i="10"/>
  <c r="G2068" i="10"/>
  <c r="G2067" i="10"/>
  <c r="G2066" i="10"/>
  <c r="G2065" i="10"/>
  <c r="G2064" i="10"/>
  <c r="G2063" i="10"/>
  <c r="G2062" i="10"/>
  <c r="G2061" i="10"/>
  <c r="G2060" i="10"/>
  <c r="G2059" i="10"/>
  <c r="G2058" i="10"/>
  <c r="G2057" i="10"/>
  <c r="G2056" i="10"/>
  <c r="G2055" i="10"/>
  <c r="G2054" i="10"/>
  <c r="G2053" i="10"/>
  <c r="G2052" i="10"/>
  <c r="G2051" i="10"/>
  <c r="G2050" i="10"/>
  <c r="G2049" i="10"/>
  <c r="G2048" i="10"/>
  <c r="G2047" i="10"/>
  <c r="G2046" i="10"/>
  <c r="G2045" i="10"/>
  <c r="G2044" i="10"/>
  <c r="G2043" i="10"/>
  <c r="G2042" i="10"/>
  <c r="G2041" i="10"/>
  <c r="G2040" i="10"/>
  <c r="G2039" i="10"/>
  <c r="G2038" i="10"/>
  <c r="G2037" i="10"/>
  <c r="G2036" i="10"/>
  <c r="G2035" i="10"/>
  <c r="G2034" i="10"/>
  <c r="G2033" i="10"/>
  <c r="G2032" i="10"/>
  <c r="G2031" i="10"/>
  <c r="G2030" i="10"/>
  <c r="G2029" i="10"/>
  <c r="G2028" i="10"/>
  <c r="G2027" i="10"/>
  <c r="G2026" i="10"/>
  <c r="G2025" i="10"/>
  <c r="G2024" i="10"/>
  <c r="G2023" i="10"/>
  <c r="G2022" i="10"/>
  <c r="G2021" i="10"/>
  <c r="G2020" i="10"/>
  <c r="G2019" i="10"/>
  <c r="G2018" i="10"/>
  <c r="G2017" i="10"/>
  <c r="G2016" i="10"/>
  <c r="G2015" i="10"/>
  <c r="G2014" i="10"/>
  <c r="G2013" i="10"/>
  <c r="G2012" i="10"/>
  <c r="G2011" i="10"/>
  <c r="G2010" i="10"/>
  <c r="G2009" i="10"/>
  <c r="G2008" i="10"/>
  <c r="G2007" i="10"/>
  <c r="G2006" i="10"/>
  <c r="G2005" i="10"/>
  <c r="G2004" i="10"/>
  <c r="G2003" i="10"/>
  <c r="G2002" i="10"/>
  <c r="G2001" i="10"/>
  <c r="G2000" i="10"/>
  <c r="G1999" i="10"/>
  <c r="G1998" i="10"/>
  <c r="G1997" i="10"/>
  <c r="G1996" i="10"/>
  <c r="G1995" i="10"/>
  <c r="G1994" i="10"/>
  <c r="G1993" i="10"/>
  <c r="G1992" i="10"/>
  <c r="G1991" i="10"/>
  <c r="G1990" i="10"/>
  <c r="G1989" i="10"/>
  <c r="G1988" i="10"/>
  <c r="G1987" i="10"/>
  <c r="G1986" i="10"/>
  <c r="G1985" i="10"/>
  <c r="G1984" i="10"/>
  <c r="G1983" i="10"/>
  <c r="G1982" i="10"/>
  <c r="G1981" i="10"/>
  <c r="G1980" i="10"/>
  <c r="G1979" i="10"/>
  <c r="G1978" i="10"/>
  <c r="G1977" i="10"/>
  <c r="G1976" i="10"/>
  <c r="G1975" i="10"/>
  <c r="G1974" i="10"/>
  <c r="G1973" i="10"/>
  <c r="G1972" i="10"/>
  <c r="G1971" i="10"/>
  <c r="G1970" i="10"/>
  <c r="G1969" i="10"/>
  <c r="G1968" i="10"/>
  <c r="G1967" i="10"/>
  <c r="G1966" i="10"/>
  <c r="G1965" i="10"/>
  <c r="G1964" i="10"/>
  <c r="G1963" i="10"/>
  <c r="G1962" i="10"/>
  <c r="G1961" i="10"/>
  <c r="G1960" i="10"/>
  <c r="G1959" i="10"/>
  <c r="G1958" i="10"/>
  <c r="G1957" i="10"/>
  <c r="G1956" i="10"/>
  <c r="G1955" i="10"/>
  <c r="G1954" i="10"/>
  <c r="G1953" i="10"/>
  <c r="G1952" i="10"/>
  <c r="G1951" i="10"/>
  <c r="G1950" i="10"/>
  <c r="G1949" i="10"/>
  <c r="G1948" i="10"/>
  <c r="G1947" i="10"/>
  <c r="G1946" i="10"/>
  <c r="G1945" i="10"/>
  <c r="G1944" i="10"/>
  <c r="G1943" i="10"/>
  <c r="G1942" i="10"/>
  <c r="G1941" i="10"/>
  <c r="G1940" i="10"/>
  <c r="G1939" i="10"/>
  <c r="G1938" i="10"/>
  <c r="G1937" i="10"/>
  <c r="G1936" i="10"/>
  <c r="G1935" i="10"/>
  <c r="G1934" i="10"/>
  <c r="G1933" i="10"/>
  <c r="G1932" i="10"/>
  <c r="G1931" i="10"/>
  <c r="G1930" i="10"/>
  <c r="G1929" i="10"/>
  <c r="G1928" i="10"/>
  <c r="G1927" i="10"/>
  <c r="G1926" i="10"/>
  <c r="G1925" i="10"/>
  <c r="G1924" i="10"/>
  <c r="G1923" i="10"/>
  <c r="G1922" i="10"/>
  <c r="G1921" i="10"/>
  <c r="G1920" i="10"/>
  <c r="G1919" i="10"/>
  <c r="G1918" i="10"/>
  <c r="G1917" i="10"/>
  <c r="G1916" i="10"/>
  <c r="G1915" i="10"/>
  <c r="G1914" i="10"/>
  <c r="G1913" i="10"/>
  <c r="G1912" i="10"/>
  <c r="G1911" i="10"/>
  <c r="G1910" i="10"/>
  <c r="G1909" i="10"/>
  <c r="G1908" i="10"/>
  <c r="G1907" i="10"/>
  <c r="G1906" i="10"/>
  <c r="G1905" i="10"/>
  <c r="G1904" i="10"/>
  <c r="G1903" i="10"/>
  <c r="G1902" i="10"/>
  <c r="G1901" i="10"/>
  <c r="G1900" i="10"/>
  <c r="G1899" i="10"/>
  <c r="G1898" i="10"/>
  <c r="G1897" i="10"/>
  <c r="G1896" i="10"/>
  <c r="G1895" i="10"/>
  <c r="G1894" i="10"/>
  <c r="G1893" i="10"/>
  <c r="G1892" i="10"/>
  <c r="G1891" i="10"/>
  <c r="G1890" i="10"/>
  <c r="G1889" i="10"/>
  <c r="G1888" i="10"/>
  <c r="G1887" i="10"/>
  <c r="G1886" i="10"/>
  <c r="G1885" i="10"/>
  <c r="G1884" i="10"/>
  <c r="G1883" i="10"/>
  <c r="G1882" i="10"/>
  <c r="G1881" i="10"/>
  <c r="G1880" i="10"/>
  <c r="G1879" i="10"/>
  <c r="G1878" i="10"/>
  <c r="G1877" i="10"/>
  <c r="G1876" i="10"/>
  <c r="G1875" i="10"/>
  <c r="G1874" i="10"/>
  <c r="G1873" i="10"/>
  <c r="G1872" i="10"/>
  <c r="G1871" i="10"/>
  <c r="G1870" i="10"/>
  <c r="G1869" i="10"/>
  <c r="G1868" i="10"/>
  <c r="G1867" i="10"/>
  <c r="G1866" i="10"/>
  <c r="G1865" i="10"/>
  <c r="G1864" i="10"/>
  <c r="G1863" i="10"/>
  <c r="G1862" i="10"/>
  <c r="G1861" i="10"/>
  <c r="G1860" i="10"/>
  <c r="G1859" i="10"/>
  <c r="G1858" i="10"/>
  <c r="G1857" i="10"/>
  <c r="G1856" i="10"/>
  <c r="G1855" i="10"/>
  <c r="G1854" i="10"/>
  <c r="G1853" i="10"/>
  <c r="G1852" i="10"/>
  <c r="G1851" i="10"/>
  <c r="G1850" i="10"/>
  <c r="G1849" i="10"/>
  <c r="G1848" i="10"/>
  <c r="G1847" i="10"/>
  <c r="G1846" i="10"/>
  <c r="G1845" i="10"/>
  <c r="G1844" i="10"/>
  <c r="G1843" i="10"/>
  <c r="G1842" i="10"/>
  <c r="G1841" i="10"/>
  <c r="G1840" i="10"/>
  <c r="G1839" i="10"/>
  <c r="G1838" i="10"/>
  <c r="G1837" i="10"/>
  <c r="G1836" i="10"/>
  <c r="G1835" i="10"/>
  <c r="G1834" i="10"/>
  <c r="G1833" i="10"/>
  <c r="G1832" i="10"/>
  <c r="G1831" i="10"/>
  <c r="G1830" i="10"/>
  <c r="G1829" i="10"/>
  <c r="G1828" i="10"/>
  <c r="G1827" i="10"/>
  <c r="G1826" i="10"/>
  <c r="G1825" i="10"/>
  <c r="G1824" i="10"/>
  <c r="G1823" i="10"/>
  <c r="G1822" i="10"/>
  <c r="G1821" i="10"/>
  <c r="G1820" i="10"/>
  <c r="G1819" i="10"/>
  <c r="G1818" i="10"/>
  <c r="G1817" i="10"/>
  <c r="G1816" i="10"/>
  <c r="G1815" i="10"/>
  <c r="G1814" i="10"/>
  <c r="G1813" i="10"/>
  <c r="G1812" i="10"/>
  <c r="G1811" i="10"/>
  <c r="G1810" i="10"/>
  <c r="G1809" i="10"/>
  <c r="G1808" i="10"/>
  <c r="G1807" i="10"/>
  <c r="G1806" i="10"/>
  <c r="G1805" i="10"/>
  <c r="G1804" i="10"/>
  <c r="G1803" i="10"/>
  <c r="G1802" i="10"/>
  <c r="G1801" i="10"/>
  <c r="G1800" i="10"/>
  <c r="G1799" i="10"/>
  <c r="G1798" i="10"/>
  <c r="G1797" i="10"/>
  <c r="G1796" i="10"/>
  <c r="G1795" i="10"/>
  <c r="G1794" i="10"/>
  <c r="G1793" i="10"/>
  <c r="G1792" i="10"/>
  <c r="G1791" i="10"/>
  <c r="G1790" i="10"/>
  <c r="G1789" i="10"/>
  <c r="G1788" i="10"/>
  <c r="G1787" i="10"/>
  <c r="G1786" i="10"/>
  <c r="G1785" i="10"/>
  <c r="G1784" i="10"/>
  <c r="G1783" i="10"/>
  <c r="G1782" i="10"/>
  <c r="G1781" i="10"/>
  <c r="G1780" i="10"/>
  <c r="G1779" i="10"/>
  <c r="G1778" i="10"/>
  <c r="G1777" i="10"/>
  <c r="G1776" i="10"/>
  <c r="G1775" i="10"/>
  <c r="G1774" i="10"/>
  <c r="G1773" i="10"/>
  <c r="G1772" i="10"/>
  <c r="G1771" i="10"/>
  <c r="G1770" i="10"/>
  <c r="G1769" i="10"/>
  <c r="G1768" i="10"/>
  <c r="G1767" i="10"/>
  <c r="G1766" i="10"/>
  <c r="G1765" i="10"/>
  <c r="G1764" i="10"/>
  <c r="G1763" i="10"/>
  <c r="G1762" i="10"/>
  <c r="G1761" i="10"/>
  <c r="G1760" i="10"/>
  <c r="G1759" i="10"/>
  <c r="G1758" i="10"/>
  <c r="G1757" i="10"/>
  <c r="G1756" i="10"/>
  <c r="G1755" i="10"/>
  <c r="G1754" i="10"/>
  <c r="G1753" i="10"/>
  <c r="G1752" i="10"/>
  <c r="G1751" i="10"/>
  <c r="G1750" i="10"/>
  <c r="G1749" i="10"/>
  <c r="G1748" i="10"/>
  <c r="G1747" i="10"/>
  <c r="G1746" i="10"/>
  <c r="G1745" i="10"/>
  <c r="G1744" i="10"/>
  <c r="G1743" i="10"/>
  <c r="G1742" i="10"/>
  <c r="G1741" i="10"/>
  <c r="G1740" i="10"/>
  <c r="G1739" i="10"/>
  <c r="G1738" i="10"/>
  <c r="G1737" i="10"/>
  <c r="G1736" i="10"/>
  <c r="G1735" i="10"/>
  <c r="G1734" i="10"/>
  <c r="G1733" i="10"/>
  <c r="G1732" i="10"/>
  <c r="G1731" i="10"/>
  <c r="G1730" i="10"/>
  <c r="G1729" i="10"/>
  <c r="G1728" i="10"/>
  <c r="G1727" i="10"/>
  <c r="G1726" i="10"/>
  <c r="G1725" i="10"/>
  <c r="G1724" i="10"/>
  <c r="G1723" i="10"/>
  <c r="G1722" i="10"/>
  <c r="G1721" i="10"/>
  <c r="G1720" i="10"/>
  <c r="G1719" i="10"/>
  <c r="G1718" i="10"/>
  <c r="G1717" i="10"/>
  <c r="G1716" i="10"/>
  <c r="G1715" i="10"/>
  <c r="G1714" i="10"/>
  <c r="G1713" i="10"/>
  <c r="G1712" i="10"/>
  <c r="G1711" i="10"/>
  <c r="G1710" i="10"/>
  <c r="G1709" i="10"/>
  <c r="G1708" i="10"/>
  <c r="G1707" i="10"/>
  <c r="G1706" i="10"/>
  <c r="G1705" i="10"/>
  <c r="G1704" i="10"/>
  <c r="G1703" i="10"/>
  <c r="G1702" i="10"/>
  <c r="G1701" i="10"/>
  <c r="G1700" i="10"/>
  <c r="G1699" i="10"/>
  <c r="G1698" i="10"/>
  <c r="G1697" i="10"/>
  <c r="G1696" i="10"/>
  <c r="G1695" i="10"/>
  <c r="G1694" i="10"/>
  <c r="G1693" i="10"/>
  <c r="G1692" i="10"/>
  <c r="G1691" i="10"/>
  <c r="G1690" i="10"/>
  <c r="G1689" i="10"/>
  <c r="G1688" i="10"/>
  <c r="G1687" i="10"/>
  <c r="G1686" i="10"/>
  <c r="G1685" i="10"/>
  <c r="G1684" i="10"/>
  <c r="G1683" i="10"/>
  <c r="G1682" i="10"/>
  <c r="G1681" i="10"/>
  <c r="G1680" i="10"/>
  <c r="G1679" i="10"/>
  <c r="G1678" i="10"/>
  <c r="G1677" i="10"/>
  <c r="G1676" i="10"/>
  <c r="G1675" i="10"/>
  <c r="G1674" i="10"/>
  <c r="G1673" i="10"/>
  <c r="G1672" i="10"/>
  <c r="G1671" i="10"/>
  <c r="G1670" i="10"/>
  <c r="G1669" i="10"/>
  <c r="G1668" i="10"/>
  <c r="G1667" i="10"/>
  <c r="G1666" i="10"/>
  <c r="G1665" i="10"/>
  <c r="G1664" i="10"/>
  <c r="G1663" i="10"/>
  <c r="G1662" i="10"/>
  <c r="G1661" i="10"/>
  <c r="G1660" i="10"/>
  <c r="G1659" i="10"/>
  <c r="G1658" i="10"/>
  <c r="G1657" i="10"/>
  <c r="G1656" i="10"/>
  <c r="G1655" i="10"/>
  <c r="G1654" i="10"/>
  <c r="G1653" i="10"/>
  <c r="G1652" i="10"/>
  <c r="G1651" i="10"/>
  <c r="G1650" i="10"/>
  <c r="G1649" i="10"/>
  <c r="G1648" i="10"/>
  <c r="G1647" i="10"/>
  <c r="G1646" i="10"/>
  <c r="G1645" i="10"/>
  <c r="G1644" i="10"/>
  <c r="G1643" i="10"/>
  <c r="G1642" i="10"/>
  <c r="G1641" i="10"/>
  <c r="G1640" i="10"/>
  <c r="G1639" i="10"/>
  <c r="G1638" i="10"/>
  <c r="G1637" i="10"/>
  <c r="G1636" i="10"/>
  <c r="G1635" i="10"/>
  <c r="G1634" i="10"/>
  <c r="G1633" i="10"/>
  <c r="G1632" i="10"/>
  <c r="G1631" i="10"/>
  <c r="G1630" i="10"/>
  <c r="G1629" i="10"/>
  <c r="G1628" i="10"/>
  <c r="G1627" i="10"/>
  <c r="G1626" i="10"/>
  <c r="G1625" i="10"/>
  <c r="G1624" i="10"/>
  <c r="G1623" i="10"/>
  <c r="G1622" i="10"/>
  <c r="G1621" i="10"/>
  <c r="G1620" i="10"/>
  <c r="G1619" i="10"/>
  <c r="G1618" i="10"/>
  <c r="G1617" i="10"/>
  <c r="G1616" i="10"/>
  <c r="G1615" i="10"/>
  <c r="G1614" i="10"/>
  <c r="G1613" i="10"/>
  <c r="G1612" i="10"/>
  <c r="G1611" i="10"/>
  <c r="G1610" i="10"/>
  <c r="G1609" i="10"/>
  <c r="G1608" i="10"/>
  <c r="G1607" i="10"/>
  <c r="G1606" i="10"/>
  <c r="G1605" i="10"/>
  <c r="G1604" i="10"/>
  <c r="G1603" i="10"/>
  <c r="G1602" i="10"/>
  <c r="G1601" i="10"/>
  <c r="G1600" i="10"/>
  <c r="G1599" i="10"/>
  <c r="G1598" i="10"/>
  <c r="G1597" i="10"/>
  <c r="G1596" i="10"/>
  <c r="G1595" i="10"/>
  <c r="G1594" i="10"/>
  <c r="G1593" i="10"/>
  <c r="G1592" i="10"/>
  <c r="G1591" i="10"/>
  <c r="G1590" i="10"/>
  <c r="G1589" i="10"/>
  <c r="G1588" i="10"/>
  <c r="G1587" i="10"/>
  <c r="G1586" i="10"/>
  <c r="G1585" i="10"/>
  <c r="G1584" i="10"/>
  <c r="G1583" i="10"/>
  <c r="G1582" i="10"/>
  <c r="G1581" i="10"/>
  <c r="G1580" i="10"/>
  <c r="G1579" i="10"/>
  <c r="G1578" i="10"/>
  <c r="G1577" i="10"/>
  <c r="G1576" i="10"/>
  <c r="G1575" i="10"/>
  <c r="G1574" i="10"/>
  <c r="G1573" i="10"/>
  <c r="G1572" i="10"/>
  <c r="G1571" i="10"/>
  <c r="G1570" i="10"/>
  <c r="G1569" i="10"/>
  <c r="G1568" i="10"/>
  <c r="G1567" i="10"/>
  <c r="G1566" i="10"/>
  <c r="G1565" i="10"/>
  <c r="G1564" i="10"/>
  <c r="G1563" i="10"/>
  <c r="G1562" i="10"/>
  <c r="G1561" i="10"/>
  <c r="G1560" i="10"/>
  <c r="G1559" i="10"/>
  <c r="G1558" i="10"/>
  <c r="G1557" i="10"/>
  <c r="G1556" i="10"/>
  <c r="G1555" i="10"/>
  <c r="G1554" i="10"/>
  <c r="G1553" i="10"/>
  <c r="G1552" i="10"/>
  <c r="G1551" i="10"/>
  <c r="G1550" i="10"/>
  <c r="G1549" i="10"/>
  <c r="G1548" i="10"/>
  <c r="G1547" i="10"/>
  <c r="G1546" i="10"/>
  <c r="G1545" i="10"/>
  <c r="G1544" i="10"/>
  <c r="G1543" i="10"/>
  <c r="G1542" i="10"/>
  <c r="G1541" i="10"/>
  <c r="G1540" i="10"/>
  <c r="G1539" i="10"/>
  <c r="G1538" i="10"/>
  <c r="G1537" i="10"/>
  <c r="G1536" i="10"/>
  <c r="G1535" i="10"/>
  <c r="G1534" i="10"/>
  <c r="G1533" i="10"/>
  <c r="G1532" i="10"/>
  <c r="G1531" i="10"/>
  <c r="G1530" i="10"/>
  <c r="G1529" i="10"/>
  <c r="G1528" i="10"/>
  <c r="G1527" i="10"/>
  <c r="G1526" i="10"/>
  <c r="G1525" i="10"/>
  <c r="G1524" i="10"/>
  <c r="G1523" i="10"/>
  <c r="G1522" i="10"/>
  <c r="G1521" i="10"/>
  <c r="G1520" i="10"/>
  <c r="G1519" i="10"/>
  <c r="G1518" i="10"/>
  <c r="G1517" i="10"/>
  <c r="G1516" i="10"/>
  <c r="G1515" i="10"/>
  <c r="G1514" i="10"/>
  <c r="G1513" i="10"/>
  <c r="G1512" i="10"/>
  <c r="G1511" i="10"/>
  <c r="G1510" i="10"/>
  <c r="G1509" i="10"/>
  <c r="G1508" i="10"/>
  <c r="G1507" i="10"/>
  <c r="G1506" i="10"/>
  <c r="G1505" i="10"/>
  <c r="G1504" i="10"/>
  <c r="G1503" i="10"/>
  <c r="G1502" i="10"/>
  <c r="G1501" i="10"/>
  <c r="G1500" i="10"/>
  <c r="G1499" i="10"/>
  <c r="G1498" i="10"/>
  <c r="G1497" i="10"/>
  <c r="G1496" i="10"/>
  <c r="G1495" i="10"/>
  <c r="G1494" i="10"/>
  <c r="G1493" i="10"/>
  <c r="G1492" i="10"/>
  <c r="G1491" i="10"/>
  <c r="G1490" i="10"/>
  <c r="G1489" i="10"/>
  <c r="G1488" i="10"/>
  <c r="G1487" i="10"/>
  <c r="G1486" i="10"/>
  <c r="G1485" i="10"/>
  <c r="G1484" i="10"/>
  <c r="G1483" i="10"/>
  <c r="G1482" i="10"/>
  <c r="G1481" i="10"/>
  <c r="G1480" i="10"/>
  <c r="G1479" i="10"/>
  <c r="G1478" i="10"/>
  <c r="G1477" i="10"/>
  <c r="G1476" i="10"/>
  <c r="G1475" i="10"/>
  <c r="G1474" i="10"/>
  <c r="G1473" i="10"/>
  <c r="G1472" i="10"/>
  <c r="G1471" i="10"/>
  <c r="G1470" i="10"/>
  <c r="G1469" i="10"/>
  <c r="G1468" i="10"/>
  <c r="G1467" i="10"/>
  <c r="G1466" i="10"/>
  <c r="G1465" i="10"/>
  <c r="G1464" i="10"/>
  <c r="G1463" i="10"/>
  <c r="G1462" i="10"/>
  <c r="G1461" i="10"/>
  <c r="G1460" i="10"/>
  <c r="G1459" i="10"/>
  <c r="G1458" i="10"/>
  <c r="G1457" i="10"/>
  <c r="G1456" i="10"/>
  <c r="G1455" i="10"/>
  <c r="G1454" i="10"/>
  <c r="G1453" i="10"/>
  <c r="G1452" i="10"/>
  <c r="G1451" i="10"/>
  <c r="G1450" i="10"/>
  <c r="G1449" i="10"/>
  <c r="G1448" i="10"/>
  <c r="G1447" i="10"/>
  <c r="G1446" i="10"/>
  <c r="G1445" i="10"/>
  <c r="G1444" i="10"/>
  <c r="G1443" i="10"/>
  <c r="G1442" i="10"/>
  <c r="G1441" i="10"/>
  <c r="G1440" i="10"/>
  <c r="G1439" i="10"/>
  <c r="G1438" i="10"/>
  <c r="G1437" i="10"/>
  <c r="G1436" i="10"/>
  <c r="G1435" i="10"/>
  <c r="G1434" i="10"/>
  <c r="G1433" i="10"/>
  <c r="G1432" i="10"/>
  <c r="G1431" i="10"/>
  <c r="G1430" i="10"/>
  <c r="G1429" i="10"/>
  <c r="G1428" i="10"/>
  <c r="G1427" i="10"/>
  <c r="G1426" i="10"/>
  <c r="G1425" i="10"/>
  <c r="G1424" i="10"/>
  <c r="G1423" i="10"/>
  <c r="G1422" i="10"/>
  <c r="G1421" i="10"/>
  <c r="G1420" i="10"/>
  <c r="G1419" i="10"/>
  <c r="G1418" i="10"/>
  <c r="G1417" i="10"/>
  <c r="G1416" i="10"/>
  <c r="G1415" i="10"/>
  <c r="G1414" i="10"/>
  <c r="G1413" i="10"/>
  <c r="G1412" i="10"/>
  <c r="G1411" i="10"/>
  <c r="G1410" i="10"/>
  <c r="G1409" i="10"/>
  <c r="G1408" i="10"/>
  <c r="G1407" i="10"/>
  <c r="G1406" i="10"/>
  <c r="G1405" i="10"/>
  <c r="G1404" i="10"/>
  <c r="G1403" i="10"/>
  <c r="G1402" i="10"/>
  <c r="G1401" i="10"/>
  <c r="G1400" i="10"/>
  <c r="G1399" i="10"/>
  <c r="G1398" i="10"/>
  <c r="G1397" i="10"/>
  <c r="G1396" i="10"/>
  <c r="G1395" i="10"/>
  <c r="G1394" i="10"/>
  <c r="G1393" i="10"/>
  <c r="G1392" i="10"/>
  <c r="G1391" i="10"/>
  <c r="G1390" i="10"/>
  <c r="G1389" i="10"/>
  <c r="G1388" i="10"/>
  <c r="G1387" i="10"/>
  <c r="G1386" i="10"/>
  <c r="G1385" i="10"/>
  <c r="G1384" i="10"/>
  <c r="G1383" i="10"/>
  <c r="G1382" i="10"/>
  <c r="G1381" i="10"/>
  <c r="G1380" i="10"/>
  <c r="G1379" i="10"/>
  <c r="G1378" i="10"/>
  <c r="G1377" i="10"/>
  <c r="G1376" i="10"/>
  <c r="G1375" i="10"/>
  <c r="G1374" i="10"/>
  <c r="G1373" i="10"/>
  <c r="G1372" i="10"/>
  <c r="G1371" i="10"/>
  <c r="G1370" i="10"/>
  <c r="G1369" i="10"/>
  <c r="G1368" i="10"/>
  <c r="G1367" i="10"/>
  <c r="G1366" i="10"/>
  <c r="G1365" i="10"/>
  <c r="G1364" i="10"/>
  <c r="G1363" i="10"/>
  <c r="G1362" i="10"/>
  <c r="G1361" i="10"/>
  <c r="G1360" i="10"/>
  <c r="G1359" i="10"/>
  <c r="G1358" i="10"/>
  <c r="G1357" i="10"/>
  <c r="G1356" i="10"/>
  <c r="G1355" i="10"/>
  <c r="G1354" i="10"/>
  <c r="G1353" i="10"/>
  <c r="G1352" i="10"/>
  <c r="G1351" i="10"/>
  <c r="G1350" i="10"/>
  <c r="G1349" i="10"/>
  <c r="G1348" i="10"/>
  <c r="G1347" i="10"/>
  <c r="G1346" i="10"/>
  <c r="G1345" i="10"/>
  <c r="G1344" i="10"/>
  <c r="G1343" i="10"/>
  <c r="G1342" i="10"/>
  <c r="G1341" i="10"/>
  <c r="G1340" i="10"/>
  <c r="G1339" i="10"/>
  <c r="G1338" i="10"/>
  <c r="G1337" i="10"/>
  <c r="G1336" i="10"/>
  <c r="G1335" i="10"/>
  <c r="G1334" i="10"/>
  <c r="G1333" i="10"/>
  <c r="G1332" i="10"/>
  <c r="G1331" i="10"/>
  <c r="G1330" i="10"/>
  <c r="G1329" i="10"/>
  <c r="G1328" i="10"/>
  <c r="G1327" i="10"/>
  <c r="G1326" i="10"/>
  <c r="G1325" i="10"/>
  <c r="G1324" i="10"/>
  <c r="G1323" i="10"/>
  <c r="G1322" i="10"/>
  <c r="G1321" i="10"/>
  <c r="G1320" i="10"/>
  <c r="G1319" i="10"/>
  <c r="G1318" i="10"/>
  <c r="G1317" i="10"/>
  <c r="G1316" i="10"/>
  <c r="G1315" i="10"/>
  <c r="G1314" i="10"/>
  <c r="G1313" i="10"/>
  <c r="G1312" i="10"/>
  <c r="G1311" i="10"/>
  <c r="G1310" i="10"/>
  <c r="G1309" i="10"/>
  <c r="G1308" i="10"/>
  <c r="G1307" i="10"/>
  <c r="G1306" i="10"/>
  <c r="G1305" i="10"/>
  <c r="G1304" i="10"/>
  <c r="G1303" i="10"/>
  <c r="G1302" i="10"/>
  <c r="G1301" i="10"/>
  <c r="G1300" i="10"/>
  <c r="G1299" i="10"/>
  <c r="G1298" i="10"/>
  <c r="G1297" i="10"/>
  <c r="G1296" i="10"/>
  <c r="G1295" i="10"/>
  <c r="G1294" i="10"/>
  <c r="G1293" i="10"/>
  <c r="G1292" i="10"/>
  <c r="G1291" i="10"/>
  <c r="G1290" i="10"/>
  <c r="G1289" i="10"/>
  <c r="G1288" i="10"/>
  <c r="G1287" i="10"/>
  <c r="G1286" i="10"/>
  <c r="G1285" i="10"/>
  <c r="G1284" i="10"/>
  <c r="G1283" i="10"/>
  <c r="G1282" i="10"/>
  <c r="G1281" i="10"/>
  <c r="G1280" i="10"/>
  <c r="G1279" i="10"/>
  <c r="G1278" i="10"/>
  <c r="G1277" i="10"/>
  <c r="G1276" i="10"/>
  <c r="G1275" i="10"/>
  <c r="G1274" i="10"/>
  <c r="G1273" i="10"/>
  <c r="G1272" i="10"/>
  <c r="G1271" i="10"/>
  <c r="G1270" i="10"/>
  <c r="G1269" i="10"/>
  <c r="G1268" i="10"/>
  <c r="G1267" i="10"/>
  <c r="G1266" i="10"/>
  <c r="G1265" i="10"/>
  <c r="G1264" i="10"/>
  <c r="G1263" i="10"/>
  <c r="G1262" i="10"/>
  <c r="G1261" i="10"/>
  <c r="G1260" i="10"/>
  <c r="G1259" i="10"/>
  <c r="G1258" i="10"/>
  <c r="G1257" i="10"/>
  <c r="G1256" i="10"/>
  <c r="G1255" i="10"/>
  <c r="G1254" i="10"/>
  <c r="G1253" i="10"/>
  <c r="G1252" i="10"/>
  <c r="G1251" i="10"/>
  <c r="G1250" i="10"/>
  <c r="G1249" i="10"/>
  <c r="G1248" i="10"/>
  <c r="G1247" i="10"/>
  <c r="G1246" i="10"/>
  <c r="G1245" i="10"/>
  <c r="G1244" i="10"/>
  <c r="G1243" i="10"/>
  <c r="G1242" i="10"/>
  <c r="G1241" i="10"/>
  <c r="G1240" i="10"/>
  <c r="G1239" i="10"/>
  <c r="G1238" i="10"/>
  <c r="G1237" i="10"/>
  <c r="G1236" i="10"/>
  <c r="G1235" i="10"/>
  <c r="G1234" i="10"/>
  <c r="G1233" i="10"/>
  <c r="G1232" i="10"/>
  <c r="G1231" i="10"/>
  <c r="G1230" i="10"/>
  <c r="G1229" i="10"/>
  <c r="G1228" i="10"/>
  <c r="G1227" i="10"/>
  <c r="G1226" i="10"/>
  <c r="G1225" i="10"/>
  <c r="G1224" i="10"/>
  <c r="G1223" i="10"/>
  <c r="G1222" i="10"/>
  <c r="G1221" i="10"/>
  <c r="G1220" i="10"/>
  <c r="G1219" i="10"/>
  <c r="G1218" i="10"/>
  <c r="G1217" i="10"/>
  <c r="G1216" i="10"/>
  <c r="G1215" i="10"/>
  <c r="G1214" i="10"/>
  <c r="G1213" i="10"/>
  <c r="G1212" i="10"/>
  <c r="G1211" i="10"/>
  <c r="G1210" i="10"/>
  <c r="G1209" i="10"/>
  <c r="G1208" i="10"/>
  <c r="G1207" i="10"/>
  <c r="G1206" i="10"/>
  <c r="G1205" i="10"/>
  <c r="G1204" i="10"/>
  <c r="G1203" i="10"/>
  <c r="G1202" i="10"/>
  <c r="G1201" i="10"/>
  <c r="G1200" i="10"/>
  <c r="G1199" i="10"/>
  <c r="G1198" i="10"/>
  <c r="G1197" i="10"/>
  <c r="G1196" i="10"/>
  <c r="G1195" i="10"/>
  <c r="G1194" i="10"/>
  <c r="G1193" i="10"/>
  <c r="G1192" i="10"/>
  <c r="G1191" i="10"/>
  <c r="G1190" i="10"/>
  <c r="G1189" i="10"/>
  <c r="G1188" i="10"/>
  <c r="G1187" i="10"/>
  <c r="G1186" i="10"/>
  <c r="G1185" i="10"/>
  <c r="G1184" i="10"/>
  <c r="G1183" i="10"/>
  <c r="G1182" i="10"/>
  <c r="G1181" i="10"/>
  <c r="G1180" i="10"/>
  <c r="G1179" i="10"/>
  <c r="G1178" i="10"/>
  <c r="G1177" i="10"/>
  <c r="G1176" i="10"/>
  <c r="G1175" i="10"/>
  <c r="G1174" i="10"/>
  <c r="G1173" i="10"/>
  <c r="G1172" i="10"/>
  <c r="G1171" i="10"/>
  <c r="G1170" i="10"/>
  <c r="G1169" i="10"/>
  <c r="G1168" i="10"/>
  <c r="G1167" i="10"/>
  <c r="G1166" i="10"/>
  <c r="G1165" i="10"/>
  <c r="G1164" i="10"/>
  <c r="G1163" i="10"/>
  <c r="G1162" i="10"/>
  <c r="G1161" i="10"/>
  <c r="G1160" i="10"/>
  <c r="G1159" i="10"/>
  <c r="G1158" i="10"/>
  <c r="G1157" i="10"/>
  <c r="G1156" i="10"/>
  <c r="G1155" i="10"/>
  <c r="G1154" i="10"/>
  <c r="G1153" i="10"/>
  <c r="G1152" i="10"/>
  <c r="G1151" i="10"/>
  <c r="G1150" i="10"/>
  <c r="G1149" i="10"/>
  <c r="G1148" i="10"/>
  <c r="G1147" i="10"/>
  <c r="G1146" i="10"/>
  <c r="G1145" i="10"/>
  <c r="G1144" i="10"/>
  <c r="G1143" i="10"/>
  <c r="G1142" i="10"/>
  <c r="G1141" i="10"/>
  <c r="G1140" i="10"/>
  <c r="G1139" i="10"/>
  <c r="G1138" i="10"/>
  <c r="G1137" i="10"/>
  <c r="G1136" i="10"/>
  <c r="G1135" i="10"/>
  <c r="G1134" i="10"/>
  <c r="G1133" i="10"/>
  <c r="G1132" i="10"/>
  <c r="G1131" i="10"/>
  <c r="G1130" i="10"/>
  <c r="G1129" i="10"/>
  <c r="G1128" i="10"/>
  <c r="G1127" i="10"/>
  <c r="G1126" i="10"/>
  <c r="G1125" i="10"/>
  <c r="G1124" i="10"/>
  <c r="G1123" i="10"/>
  <c r="G1122" i="10"/>
  <c r="G1121" i="10"/>
  <c r="G1120" i="10"/>
  <c r="G1119" i="10"/>
  <c r="G1118" i="10"/>
  <c r="G1117" i="10"/>
  <c r="G1116" i="10"/>
  <c r="G1115" i="10"/>
  <c r="G1114" i="10"/>
  <c r="G1113" i="10"/>
  <c r="G1112" i="10"/>
  <c r="G1111" i="10"/>
  <c r="G1110" i="10"/>
  <c r="G1109" i="10"/>
  <c r="G1108" i="10"/>
  <c r="G1107" i="10"/>
  <c r="G1106" i="10"/>
  <c r="G1105" i="10"/>
  <c r="G1104" i="10"/>
  <c r="G1103" i="10"/>
  <c r="G1102" i="10"/>
  <c r="G1101" i="10"/>
  <c r="G1100" i="10"/>
  <c r="G1099" i="10"/>
  <c r="G1098" i="10"/>
  <c r="G1097" i="10"/>
  <c r="G1096" i="10"/>
  <c r="G1095" i="10"/>
  <c r="G1094" i="10"/>
  <c r="G1093" i="10"/>
  <c r="G1092" i="10"/>
  <c r="G1091" i="10"/>
  <c r="G1090" i="10"/>
  <c r="G1089" i="10"/>
  <c r="G1088" i="10"/>
  <c r="G1087" i="10"/>
  <c r="G1086" i="10"/>
  <c r="G1085" i="10"/>
  <c r="G1084" i="10"/>
  <c r="G1083" i="10"/>
  <c r="G1082" i="10"/>
  <c r="G1081" i="10"/>
  <c r="G1080" i="10"/>
  <c r="G1079" i="10"/>
  <c r="G1078" i="10"/>
  <c r="G1077" i="10"/>
  <c r="G1076" i="10"/>
  <c r="G1075" i="10"/>
  <c r="G1074" i="10"/>
  <c r="G1073" i="10"/>
  <c r="G1072" i="10"/>
  <c r="G1071" i="10"/>
  <c r="G1070" i="10"/>
  <c r="G1069" i="10"/>
  <c r="G1068" i="10"/>
  <c r="G1067" i="10"/>
  <c r="G1066" i="10"/>
  <c r="G1065" i="10"/>
  <c r="G1064" i="10"/>
  <c r="G1063" i="10"/>
  <c r="G1062" i="10"/>
  <c r="G1061" i="10"/>
  <c r="G1060" i="10"/>
  <c r="G1059" i="10"/>
  <c r="G1058" i="10"/>
  <c r="G1057" i="10"/>
  <c r="G1056" i="10"/>
  <c r="G1055" i="10"/>
  <c r="G1054" i="10"/>
  <c r="G1053" i="10"/>
  <c r="G1052" i="10"/>
  <c r="G1051" i="10"/>
  <c r="G1050" i="10"/>
  <c r="G1049" i="10"/>
  <c r="G1048" i="10"/>
  <c r="G1047" i="10"/>
  <c r="G1046" i="10"/>
  <c r="G1045" i="10"/>
  <c r="G1044" i="10"/>
  <c r="G1043" i="10"/>
  <c r="G1042" i="10"/>
  <c r="G1041" i="10"/>
  <c r="G1040" i="10"/>
  <c r="G1039" i="10"/>
  <c r="G1038" i="10"/>
  <c r="G1037" i="10"/>
  <c r="G1036" i="10"/>
  <c r="G1035" i="10"/>
  <c r="G1034" i="10"/>
  <c r="G1033" i="10"/>
  <c r="G1032" i="10"/>
  <c r="G1031" i="10"/>
  <c r="G1030" i="10"/>
  <c r="G1029" i="10"/>
  <c r="G1028" i="10"/>
  <c r="G1027" i="10"/>
  <c r="G1026" i="10"/>
  <c r="G1025" i="10"/>
  <c r="G1024" i="10"/>
  <c r="G1023" i="10"/>
  <c r="G1022" i="10"/>
  <c r="G1021" i="10"/>
  <c r="G1020" i="10"/>
  <c r="G1019" i="10"/>
  <c r="G1018" i="10"/>
  <c r="G1017" i="10"/>
  <c r="G1016" i="10"/>
  <c r="G1015" i="10"/>
  <c r="G1014" i="10"/>
  <c r="G1013" i="10"/>
  <c r="G1012" i="10"/>
  <c r="G1011" i="10"/>
  <c r="G1010" i="10"/>
  <c r="G1009" i="10"/>
  <c r="G1008" i="10"/>
  <c r="G1007" i="10"/>
  <c r="G1006" i="10"/>
  <c r="G1005" i="10"/>
  <c r="G1004" i="10"/>
  <c r="G1003" i="10"/>
  <c r="G1002" i="10"/>
  <c r="G1001" i="10"/>
  <c r="G1000" i="10"/>
  <c r="G999" i="10"/>
  <c r="G998" i="10"/>
  <c r="G997" i="10"/>
  <c r="G996" i="10"/>
  <c r="G995" i="10"/>
  <c r="G994" i="10"/>
  <c r="G993" i="10"/>
  <c r="G992" i="10"/>
  <c r="G991" i="10"/>
  <c r="G990" i="10"/>
  <c r="G989" i="10"/>
  <c r="G988" i="10"/>
  <c r="G987" i="10"/>
  <c r="G986" i="10"/>
  <c r="G985" i="10"/>
  <c r="G984" i="10"/>
  <c r="G983" i="10"/>
  <c r="G982" i="10"/>
  <c r="G981" i="10"/>
  <c r="G980" i="10"/>
  <c r="G979" i="10"/>
  <c r="G978" i="10"/>
  <c r="G977" i="10"/>
  <c r="G976" i="10"/>
  <c r="G975" i="10"/>
  <c r="G974" i="10"/>
  <c r="G973" i="10"/>
  <c r="G972" i="10"/>
  <c r="G971" i="10"/>
  <c r="G970" i="10"/>
  <c r="G969" i="10"/>
  <c r="G968" i="10"/>
  <c r="G967" i="10"/>
  <c r="G966" i="10"/>
  <c r="G965" i="10"/>
  <c r="G964" i="10"/>
  <c r="G963" i="10"/>
  <c r="G962" i="10"/>
  <c r="G961" i="10"/>
  <c r="G960" i="10"/>
  <c r="G959" i="10"/>
  <c r="G958" i="10"/>
  <c r="G957" i="10"/>
  <c r="G956" i="10"/>
  <c r="G955" i="10"/>
  <c r="G954" i="10"/>
  <c r="G953" i="10"/>
  <c r="G952" i="10"/>
  <c r="G951" i="10"/>
  <c r="G950" i="10"/>
  <c r="G949" i="10"/>
  <c r="G948" i="10"/>
  <c r="G947" i="10"/>
  <c r="G946" i="10"/>
  <c r="G945" i="10"/>
  <c r="G944" i="10"/>
  <c r="G943" i="10"/>
  <c r="G942" i="10"/>
  <c r="G941" i="10"/>
  <c r="G940" i="10"/>
  <c r="G939" i="10"/>
  <c r="G938" i="10"/>
  <c r="G937" i="10"/>
  <c r="G936" i="10"/>
  <c r="G935" i="10"/>
  <c r="G934" i="10"/>
  <c r="G933" i="10"/>
  <c r="G932" i="10"/>
  <c r="G931" i="10"/>
  <c r="G930" i="10"/>
  <c r="G929" i="10"/>
  <c r="G928" i="10"/>
  <c r="G927" i="10"/>
  <c r="G926" i="10"/>
  <c r="G925" i="10"/>
  <c r="G924" i="10"/>
  <c r="G923" i="10"/>
  <c r="G922" i="10"/>
  <c r="G921" i="10"/>
  <c r="G920" i="10"/>
  <c r="G919" i="10"/>
  <c r="G918" i="10"/>
  <c r="G917" i="10"/>
  <c r="G916" i="10"/>
  <c r="G915" i="10"/>
  <c r="G914" i="10"/>
  <c r="G913" i="10"/>
  <c r="G912" i="10"/>
  <c r="G911" i="10"/>
  <c r="G910" i="10"/>
  <c r="G909" i="10"/>
  <c r="G908" i="10"/>
  <c r="G907" i="10"/>
  <c r="G906" i="10"/>
  <c r="G905" i="10"/>
  <c r="G904" i="10"/>
  <c r="G903" i="10"/>
  <c r="G902" i="10"/>
  <c r="G901" i="10"/>
  <c r="G900" i="10"/>
  <c r="G899" i="10"/>
  <c r="G898" i="10"/>
  <c r="G897" i="10"/>
  <c r="G896" i="10"/>
  <c r="G895" i="10"/>
  <c r="G894" i="10"/>
  <c r="G893" i="10"/>
  <c r="G892" i="10"/>
  <c r="G891" i="10"/>
  <c r="G890" i="10"/>
  <c r="G889" i="10"/>
  <c r="G888" i="10"/>
  <c r="G887" i="10"/>
  <c r="G886" i="10"/>
  <c r="G885" i="10"/>
  <c r="G884" i="10"/>
  <c r="G883" i="10"/>
  <c r="G882" i="10"/>
  <c r="G881" i="10"/>
  <c r="G880" i="10"/>
  <c r="G879" i="10"/>
  <c r="G878" i="10"/>
  <c r="G877" i="10"/>
  <c r="G876" i="10"/>
  <c r="G875" i="10"/>
  <c r="G874" i="10"/>
  <c r="G873" i="10"/>
  <c r="G872" i="10"/>
  <c r="G871" i="10"/>
  <c r="G870" i="10"/>
  <c r="G869" i="10"/>
  <c r="G868" i="10"/>
  <c r="G867" i="10"/>
  <c r="G866" i="10"/>
  <c r="G865" i="10"/>
  <c r="G864" i="10"/>
  <c r="G863" i="10"/>
  <c r="G862" i="10"/>
  <c r="G861" i="10"/>
  <c r="G860" i="10"/>
  <c r="G859" i="10"/>
  <c r="G858" i="10"/>
  <c r="G857" i="10"/>
  <c r="G856" i="10"/>
  <c r="G855" i="10"/>
  <c r="G854" i="10"/>
  <c r="G853" i="10"/>
  <c r="G852" i="10"/>
  <c r="G851" i="10"/>
  <c r="G850" i="10"/>
  <c r="G849" i="10"/>
  <c r="G848" i="10"/>
  <c r="G847" i="10"/>
  <c r="G846" i="10"/>
  <c r="G845" i="10"/>
  <c r="G844" i="10"/>
  <c r="G843" i="10"/>
  <c r="G842" i="10"/>
  <c r="G841" i="10"/>
  <c r="G840" i="10"/>
  <c r="G839" i="10"/>
  <c r="G838" i="10"/>
  <c r="G837" i="10"/>
  <c r="G836" i="10"/>
  <c r="G835" i="10"/>
  <c r="G834" i="10"/>
  <c r="G833" i="10"/>
  <c r="G832" i="10"/>
  <c r="G831" i="10"/>
  <c r="G830" i="10"/>
  <c r="G829" i="10"/>
  <c r="G828" i="10"/>
  <c r="G827" i="10"/>
  <c r="G826" i="10"/>
  <c r="G825" i="10"/>
  <c r="G824" i="10"/>
  <c r="G823" i="10"/>
  <c r="G822" i="10"/>
  <c r="G821" i="10"/>
  <c r="G820" i="10"/>
  <c r="G819" i="10"/>
  <c r="G818" i="10"/>
  <c r="G817" i="10"/>
  <c r="G816" i="10"/>
  <c r="G815" i="10"/>
  <c r="G814" i="10"/>
  <c r="G813" i="10"/>
  <c r="G812" i="10"/>
  <c r="G811" i="10"/>
  <c r="G810" i="10"/>
  <c r="G809" i="10"/>
  <c r="G808" i="10"/>
  <c r="G807" i="10"/>
  <c r="G806" i="10"/>
  <c r="G805" i="10"/>
  <c r="G804" i="10"/>
  <c r="G803" i="10"/>
  <c r="G802" i="10"/>
  <c r="G801" i="10"/>
  <c r="G800" i="10"/>
  <c r="G799" i="10"/>
  <c r="G798" i="10"/>
  <c r="G797" i="10"/>
  <c r="G796" i="10"/>
  <c r="G795" i="10"/>
  <c r="G794" i="10"/>
  <c r="G793" i="10"/>
  <c r="G792" i="10"/>
  <c r="G791" i="10"/>
  <c r="G790" i="10"/>
  <c r="G789" i="10"/>
  <c r="G788" i="10"/>
  <c r="G787" i="10"/>
  <c r="G786" i="10"/>
  <c r="G785" i="10"/>
  <c r="G784" i="10"/>
  <c r="G783" i="10"/>
  <c r="G782" i="10"/>
  <c r="G781" i="10"/>
  <c r="G780" i="10"/>
  <c r="G779" i="10"/>
  <c r="G778" i="10"/>
  <c r="G777" i="10"/>
  <c r="G776" i="10"/>
  <c r="G775" i="10"/>
  <c r="G774" i="10"/>
  <c r="G773" i="10"/>
  <c r="G772" i="10"/>
  <c r="G771" i="10"/>
  <c r="G770" i="10"/>
  <c r="G769" i="10"/>
  <c r="G768" i="10"/>
  <c r="G767" i="10"/>
  <c r="G766" i="10"/>
  <c r="G765" i="10"/>
  <c r="G764" i="10"/>
  <c r="G763" i="10"/>
  <c r="G762" i="10"/>
  <c r="G761" i="10"/>
  <c r="G760" i="10"/>
  <c r="G759" i="10"/>
  <c r="G758" i="10"/>
  <c r="G757" i="10"/>
  <c r="G756" i="10"/>
  <c r="G755" i="10"/>
  <c r="G754" i="10"/>
  <c r="G753" i="10"/>
  <c r="G752" i="10"/>
  <c r="G751" i="10"/>
  <c r="G750" i="10"/>
  <c r="G749" i="10"/>
  <c r="G748" i="10"/>
  <c r="G747" i="10"/>
  <c r="G746" i="10"/>
  <c r="G745" i="10"/>
  <c r="G744" i="10"/>
  <c r="G743" i="10"/>
  <c r="G742" i="10"/>
  <c r="G741" i="10"/>
  <c r="G740" i="10"/>
  <c r="G739" i="10"/>
  <c r="G738" i="10"/>
  <c r="G737" i="10"/>
  <c r="G736" i="10"/>
  <c r="G735" i="10"/>
  <c r="G734" i="10"/>
  <c r="G733" i="10"/>
  <c r="G732" i="10"/>
  <c r="G731" i="10"/>
  <c r="G730" i="10"/>
  <c r="G729" i="10"/>
  <c r="G728" i="10"/>
  <c r="G727" i="10"/>
  <c r="G726" i="10"/>
  <c r="G725" i="10"/>
  <c r="G724" i="10"/>
  <c r="G723" i="10"/>
  <c r="G722" i="10"/>
  <c r="G721" i="10"/>
  <c r="G720" i="10"/>
  <c r="G719" i="10"/>
  <c r="G718" i="10"/>
  <c r="G717" i="10"/>
  <c r="G716" i="10"/>
  <c r="G715" i="10"/>
  <c r="G714" i="10"/>
  <c r="G713" i="10"/>
  <c r="G712" i="10"/>
  <c r="G711" i="10"/>
  <c r="G710" i="10"/>
  <c r="G709" i="10"/>
  <c r="G708" i="10"/>
  <c r="G707" i="10"/>
  <c r="G706" i="10"/>
  <c r="G705" i="10"/>
  <c r="G704" i="10"/>
  <c r="G703" i="10"/>
  <c r="G702" i="10"/>
  <c r="G701" i="10"/>
  <c r="G700" i="10"/>
  <c r="G699" i="10"/>
  <c r="G698" i="10"/>
  <c r="G697" i="10"/>
  <c r="G696" i="10"/>
  <c r="G695" i="10"/>
  <c r="G694" i="10"/>
  <c r="G693" i="10"/>
  <c r="G692" i="10"/>
  <c r="G691" i="10"/>
  <c r="G690" i="10"/>
  <c r="G689" i="10"/>
  <c r="G688" i="10"/>
  <c r="G687" i="10"/>
  <c r="G686" i="10"/>
  <c r="G685" i="10"/>
  <c r="G684" i="10"/>
  <c r="G683" i="10"/>
  <c r="G682" i="10"/>
  <c r="G681" i="10"/>
  <c r="G680" i="10"/>
  <c r="G679" i="10"/>
  <c r="G678" i="10"/>
  <c r="G677" i="10"/>
  <c r="G676" i="10"/>
  <c r="G675" i="10"/>
  <c r="G674" i="10"/>
  <c r="G673" i="10"/>
  <c r="G672" i="10"/>
  <c r="G671" i="10"/>
  <c r="G670" i="10"/>
  <c r="G669" i="10"/>
  <c r="G668" i="10"/>
  <c r="G667" i="10"/>
  <c r="G666" i="10"/>
  <c r="G665" i="10"/>
  <c r="G664" i="10"/>
  <c r="G663" i="10"/>
  <c r="G662" i="10"/>
  <c r="G661" i="10"/>
  <c r="G660" i="10"/>
  <c r="G659" i="10"/>
  <c r="G658" i="10"/>
  <c r="G657" i="10"/>
  <c r="G656" i="10"/>
  <c r="G655" i="10"/>
  <c r="G654" i="10"/>
  <c r="G653" i="10"/>
  <c r="G652" i="10"/>
  <c r="G651" i="10"/>
  <c r="G650" i="10"/>
  <c r="G649" i="10"/>
  <c r="G648" i="10"/>
  <c r="G647" i="10"/>
  <c r="G646" i="10"/>
  <c r="G645" i="10"/>
  <c r="G644" i="10"/>
  <c r="G643" i="10"/>
  <c r="G642" i="10"/>
  <c r="G641" i="10"/>
  <c r="G640" i="10"/>
  <c r="G639" i="10"/>
  <c r="G638" i="10"/>
  <c r="G637" i="10"/>
  <c r="G636" i="10"/>
  <c r="G635" i="10"/>
  <c r="G634" i="10"/>
  <c r="G633" i="10"/>
  <c r="G632" i="10"/>
  <c r="G631" i="10"/>
  <c r="G630" i="10"/>
  <c r="G629" i="10"/>
  <c r="G628" i="10"/>
  <c r="G627" i="10"/>
  <c r="G626" i="10"/>
  <c r="G625" i="10"/>
  <c r="G624" i="10"/>
  <c r="G623" i="10"/>
  <c r="G622" i="10"/>
  <c r="G621" i="10"/>
  <c r="G620" i="10"/>
  <c r="G619" i="10"/>
  <c r="G618" i="10"/>
  <c r="G617" i="10"/>
  <c r="G616" i="10"/>
  <c r="G615" i="10"/>
  <c r="G614" i="10"/>
  <c r="G613" i="10"/>
  <c r="G612" i="10"/>
  <c r="G611" i="10"/>
  <c r="G610" i="10"/>
  <c r="G609" i="10"/>
  <c r="G608" i="10"/>
  <c r="G607" i="10"/>
  <c r="G606" i="10"/>
  <c r="G605" i="10"/>
  <c r="G604" i="10"/>
  <c r="G603" i="10"/>
  <c r="G602" i="10"/>
  <c r="G601" i="10"/>
  <c r="G600" i="10"/>
  <c r="G599" i="10"/>
  <c r="G598" i="10"/>
  <c r="G597" i="10"/>
  <c r="G596" i="10"/>
  <c r="G595" i="10"/>
  <c r="G594" i="10"/>
  <c r="G593" i="10"/>
  <c r="G592" i="10"/>
  <c r="G591" i="10"/>
  <c r="G590" i="10"/>
  <c r="G589" i="10"/>
  <c r="G588" i="10"/>
  <c r="G587" i="10"/>
  <c r="G586" i="10"/>
  <c r="G585" i="10"/>
  <c r="G584" i="10"/>
  <c r="G583" i="10"/>
  <c r="G582" i="10"/>
  <c r="G581" i="10"/>
  <c r="G580" i="10"/>
  <c r="G579" i="10"/>
  <c r="G578" i="10"/>
  <c r="G577" i="10"/>
  <c r="G576" i="10"/>
  <c r="G575" i="10"/>
  <c r="G574" i="10"/>
  <c r="G573" i="10"/>
  <c r="G572" i="10"/>
  <c r="G571" i="10"/>
  <c r="G570" i="10"/>
  <c r="G569" i="10"/>
  <c r="G568" i="10"/>
  <c r="G567" i="10"/>
  <c r="G566" i="10"/>
  <c r="G565" i="10"/>
  <c r="G564" i="10"/>
  <c r="G563" i="10"/>
  <c r="G562" i="10"/>
  <c r="G561" i="10"/>
  <c r="G560" i="10"/>
  <c r="G559" i="10"/>
  <c r="G558" i="10"/>
  <c r="G557" i="10"/>
  <c r="G556" i="10"/>
  <c r="G555" i="10"/>
  <c r="G554" i="10"/>
  <c r="G553" i="10"/>
  <c r="G552" i="10"/>
  <c r="G551" i="10"/>
  <c r="G550" i="10"/>
  <c r="G549" i="10"/>
  <c r="G548" i="10"/>
  <c r="G547" i="10"/>
  <c r="G546" i="10"/>
  <c r="G545" i="10"/>
  <c r="G544" i="10"/>
  <c r="G543" i="10"/>
  <c r="G542" i="10"/>
  <c r="G541" i="10"/>
  <c r="G540" i="10"/>
  <c r="G539" i="10"/>
  <c r="G538" i="10"/>
  <c r="G537" i="10"/>
  <c r="G536" i="10"/>
  <c r="G535" i="10"/>
  <c r="G534" i="10"/>
  <c r="G533" i="10"/>
  <c r="G532" i="10"/>
  <c r="G531" i="10"/>
  <c r="G530" i="10"/>
  <c r="G529" i="10"/>
  <c r="G528" i="10"/>
  <c r="G527" i="10"/>
  <c r="G526" i="10"/>
  <c r="G525" i="10"/>
  <c r="G524" i="10"/>
  <c r="G523" i="10"/>
  <c r="G522" i="10"/>
  <c r="G521" i="10"/>
  <c r="G520" i="10"/>
  <c r="G519" i="10"/>
  <c r="G518" i="10"/>
  <c r="G517" i="10"/>
  <c r="G516" i="10"/>
  <c r="G515" i="10"/>
  <c r="G514" i="10"/>
  <c r="G513" i="10"/>
  <c r="G512" i="10"/>
  <c r="G511" i="10"/>
  <c r="G510" i="10"/>
  <c r="G509" i="10"/>
  <c r="G508" i="10"/>
  <c r="G507" i="10"/>
  <c r="G506" i="10"/>
  <c r="G505" i="10"/>
  <c r="G504" i="10"/>
  <c r="G503" i="10"/>
  <c r="G502" i="10"/>
  <c r="G501" i="10"/>
  <c r="G500" i="10"/>
  <c r="G499" i="10"/>
  <c r="G498" i="10"/>
  <c r="G497" i="10"/>
  <c r="G496" i="10"/>
  <c r="G495" i="10"/>
  <c r="G494" i="10"/>
  <c r="G493" i="10"/>
  <c r="G492" i="10"/>
  <c r="G491" i="10"/>
  <c r="G490" i="10"/>
  <c r="G489" i="10"/>
  <c r="G488" i="10"/>
  <c r="G487" i="10"/>
  <c r="G486" i="10"/>
  <c r="G485" i="10"/>
  <c r="G484" i="10"/>
  <c r="G483" i="10"/>
  <c r="G482" i="10"/>
  <c r="G481" i="10"/>
  <c r="G480" i="10"/>
  <c r="G479" i="10"/>
  <c r="G478" i="10"/>
  <c r="G477" i="10"/>
  <c r="G476" i="10"/>
  <c r="G475" i="10"/>
  <c r="G474" i="10"/>
  <c r="G473" i="10"/>
  <c r="G472" i="10"/>
  <c r="G471" i="10"/>
  <c r="G470" i="10"/>
  <c r="G469" i="10"/>
  <c r="G468" i="10"/>
  <c r="G467" i="10"/>
  <c r="G466" i="10"/>
  <c r="G465" i="10"/>
  <c r="G464" i="10"/>
  <c r="G463" i="10"/>
  <c r="G462" i="10"/>
  <c r="G461" i="10"/>
  <c r="G460" i="10"/>
  <c r="G459" i="10"/>
  <c r="G458" i="10"/>
  <c r="G457" i="10"/>
  <c r="G456" i="10"/>
  <c r="G455" i="10"/>
  <c r="G454" i="10"/>
  <c r="G453" i="10"/>
  <c r="G452" i="10"/>
  <c r="G451" i="10"/>
  <c r="G450" i="10"/>
  <c r="G449" i="10"/>
  <c r="G448" i="10"/>
  <c r="G447" i="10"/>
  <c r="G446" i="10"/>
  <c r="G445" i="10"/>
  <c r="G444" i="10"/>
  <c r="G443" i="10"/>
  <c r="G442" i="10"/>
  <c r="G441" i="10"/>
  <c r="G440" i="10"/>
  <c r="G439" i="10"/>
  <c r="G438" i="10"/>
  <c r="G437" i="10"/>
  <c r="G436" i="10"/>
  <c r="G435" i="10"/>
  <c r="G434" i="10"/>
  <c r="G433" i="10"/>
  <c r="G432" i="10"/>
  <c r="G431" i="10"/>
  <c r="G430" i="10"/>
  <c r="G429" i="10"/>
  <c r="G428" i="10"/>
  <c r="G427" i="10"/>
  <c r="G426" i="10"/>
  <c r="G425" i="10"/>
  <c r="G424" i="10"/>
  <c r="G423" i="10"/>
  <c r="G422" i="10"/>
  <c r="G421" i="10"/>
  <c r="G420" i="10"/>
  <c r="G419" i="10"/>
  <c r="G418" i="10"/>
  <c r="G417" i="10"/>
  <c r="G416" i="10"/>
  <c r="G415" i="10"/>
  <c r="G414" i="10"/>
  <c r="G413" i="10"/>
  <c r="G412" i="10"/>
  <c r="G411" i="10"/>
  <c r="G410" i="10"/>
  <c r="G409" i="10"/>
  <c r="G408" i="10"/>
  <c r="G407" i="10"/>
  <c r="G406" i="10"/>
  <c r="G405" i="10"/>
  <c r="G404" i="10"/>
  <c r="G403" i="10"/>
  <c r="G402" i="10"/>
  <c r="G401" i="10"/>
  <c r="G400" i="10"/>
  <c r="G399" i="10"/>
  <c r="G398" i="10"/>
  <c r="G397" i="10"/>
  <c r="G396" i="10"/>
  <c r="G395" i="10"/>
  <c r="G394" i="10"/>
  <c r="G393" i="10"/>
  <c r="G392" i="10"/>
  <c r="G391" i="10"/>
  <c r="G390" i="10"/>
  <c r="G389" i="10"/>
  <c r="G388" i="10"/>
  <c r="G387" i="10"/>
  <c r="G386" i="10"/>
  <c r="G385" i="10"/>
  <c r="G384" i="10"/>
  <c r="G383" i="10"/>
  <c r="G382" i="10"/>
  <c r="G381" i="10"/>
  <c r="G380" i="10"/>
  <c r="G379" i="10"/>
  <c r="G378" i="10"/>
  <c r="G377" i="10"/>
  <c r="G376" i="10"/>
  <c r="G375" i="10"/>
  <c r="G374" i="10"/>
  <c r="G373" i="10"/>
  <c r="G372" i="10"/>
  <c r="G371" i="10"/>
  <c r="G370" i="10"/>
  <c r="G369" i="10"/>
  <c r="G368" i="10"/>
  <c r="G367" i="10"/>
  <c r="G366" i="10"/>
  <c r="G365" i="10"/>
  <c r="G364" i="10"/>
  <c r="G363" i="10"/>
  <c r="G362" i="10"/>
  <c r="G361" i="10"/>
  <c r="G360" i="10"/>
  <c r="G359" i="10"/>
  <c r="G358" i="10"/>
  <c r="G357" i="10"/>
  <c r="G356" i="10"/>
  <c r="G355" i="10"/>
  <c r="G354" i="10"/>
  <c r="G353" i="10"/>
  <c r="G352" i="10"/>
  <c r="G351" i="10"/>
  <c r="G350" i="10"/>
  <c r="G349" i="10"/>
  <c r="G348" i="10"/>
  <c r="G347" i="10"/>
  <c r="G346" i="10"/>
  <c r="G345" i="10"/>
  <c r="G344" i="10"/>
  <c r="G343" i="10"/>
  <c r="G342" i="10"/>
  <c r="G341" i="10"/>
  <c r="G340" i="10"/>
  <c r="G339" i="10"/>
  <c r="G338" i="10"/>
  <c r="G337" i="10"/>
  <c r="G336" i="10"/>
  <c r="G335" i="10"/>
  <c r="G334" i="10"/>
  <c r="G333" i="10"/>
  <c r="G332" i="10"/>
  <c r="G331" i="10"/>
  <c r="G330" i="10"/>
  <c r="G329" i="10"/>
  <c r="G328" i="10"/>
  <c r="G327" i="10"/>
  <c r="G326" i="10"/>
  <c r="G325" i="10"/>
  <c r="G324" i="10"/>
  <c r="G323" i="10"/>
  <c r="G322" i="10"/>
  <c r="G321" i="10"/>
  <c r="G320" i="10"/>
  <c r="G319" i="10"/>
  <c r="G318" i="10"/>
  <c r="G317" i="10"/>
  <c r="G316" i="10"/>
  <c r="G315" i="10"/>
  <c r="G314" i="10"/>
  <c r="G313" i="10"/>
  <c r="G312" i="10"/>
  <c r="G311" i="10"/>
  <c r="G310" i="10"/>
  <c r="G309" i="10"/>
  <c r="G308" i="10"/>
  <c r="G307" i="10"/>
  <c r="G306" i="10"/>
  <c r="G305" i="10"/>
  <c r="G304" i="10"/>
  <c r="G303" i="10"/>
  <c r="G302" i="10"/>
  <c r="G301" i="10"/>
  <c r="G300" i="10"/>
  <c r="G299" i="10"/>
  <c r="G298" i="10"/>
  <c r="G297" i="10"/>
  <c r="G296" i="10"/>
  <c r="G295" i="10"/>
  <c r="G294" i="10"/>
  <c r="G293" i="10"/>
  <c r="G292" i="10"/>
  <c r="G291" i="10"/>
  <c r="G290" i="10"/>
  <c r="G289" i="10"/>
  <c r="G288" i="10"/>
  <c r="G287" i="10"/>
  <c r="G286" i="10"/>
  <c r="G285" i="10"/>
  <c r="G284" i="10"/>
  <c r="G283" i="10"/>
  <c r="G282" i="10"/>
  <c r="G281" i="10"/>
  <c r="G280" i="10"/>
  <c r="G279" i="10"/>
  <c r="G278" i="10"/>
  <c r="G277" i="10"/>
  <c r="G276" i="10"/>
  <c r="G275" i="10"/>
  <c r="G274" i="10"/>
  <c r="G273" i="10"/>
  <c r="G272" i="10"/>
  <c r="G271" i="10"/>
  <c r="G270" i="10"/>
  <c r="G269" i="10"/>
  <c r="G268" i="10"/>
  <c r="G267" i="10"/>
  <c r="G266" i="10"/>
  <c r="G265" i="10"/>
  <c r="G264" i="10"/>
  <c r="G263" i="10"/>
  <c r="G262" i="10"/>
  <c r="G261" i="10"/>
  <c r="G260" i="10"/>
  <c r="G259" i="10"/>
  <c r="G258" i="10"/>
  <c r="G257" i="10"/>
  <c r="G256" i="10"/>
  <c r="G255" i="10"/>
  <c r="G254" i="10"/>
  <c r="G253" i="10"/>
  <c r="G252" i="10"/>
  <c r="G251" i="10"/>
  <c r="G250" i="10"/>
  <c r="G249" i="10"/>
  <c r="G248" i="10"/>
  <c r="G247" i="10"/>
  <c r="G246" i="10"/>
  <c r="G245" i="10"/>
  <c r="G244" i="10"/>
  <c r="G243" i="10"/>
  <c r="G242" i="10"/>
  <c r="G241" i="10"/>
  <c r="G240" i="10"/>
  <c r="G239" i="10"/>
  <c r="G238" i="10"/>
  <c r="G237" i="10"/>
  <c r="G236" i="10"/>
  <c r="G235" i="10"/>
  <c r="G234" i="10"/>
  <c r="G233" i="10"/>
  <c r="G232" i="10"/>
  <c r="G231" i="10"/>
  <c r="G230" i="10"/>
  <c r="G229" i="10"/>
  <c r="G228" i="10"/>
  <c r="G227" i="10"/>
  <c r="G226" i="10"/>
  <c r="G225" i="10"/>
  <c r="G224" i="10"/>
  <c r="G223" i="10"/>
  <c r="G222" i="10"/>
  <c r="G221" i="10"/>
  <c r="G220" i="10"/>
  <c r="G219" i="10"/>
  <c r="G218" i="10"/>
  <c r="G217" i="10"/>
  <c r="G216" i="10"/>
  <c r="G215" i="10"/>
  <c r="G214" i="10"/>
  <c r="G213" i="10"/>
  <c r="G212" i="10"/>
  <c r="G211" i="10"/>
  <c r="G210" i="10"/>
  <c r="G209" i="10"/>
  <c r="G208" i="10"/>
  <c r="G207" i="10"/>
  <c r="G206" i="10"/>
  <c r="G205" i="10"/>
  <c r="G204" i="10"/>
  <c r="G203" i="10"/>
  <c r="G202" i="10"/>
  <c r="G201" i="10"/>
  <c r="G200" i="10"/>
  <c r="G199" i="10"/>
  <c r="G198" i="10"/>
  <c r="G197" i="10"/>
  <c r="G196" i="10"/>
  <c r="G195" i="10"/>
  <c r="G194" i="10"/>
  <c r="G193" i="10"/>
  <c r="G192" i="10"/>
  <c r="G191" i="10"/>
  <c r="G190" i="10"/>
  <c r="G189" i="10"/>
  <c r="G188" i="10"/>
  <c r="G187" i="10"/>
  <c r="G186" i="10"/>
  <c r="G185" i="10"/>
  <c r="G184" i="10"/>
  <c r="G183" i="10"/>
  <c r="G182" i="10"/>
  <c r="G181" i="10"/>
  <c r="G180" i="10"/>
  <c r="G179" i="10"/>
  <c r="G178" i="10"/>
  <c r="G177" i="10"/>
  <c r="G176" i="10"/>
  <c r="G175" i="10"/>
  <c r="G174" i="10"/>
  <c r="G173" i="10"/>
  <c r="G172" i="10"/>
  <c r="G171" i="10"/>
  <c r="G170" i="10"/>
  <c r="G169" i="10"/>
  <c r="G168" i="10"/>
  <c r="G167" i="10"/>
  <c r="G166" i="10"/>
  <c r="G165" i="10"/>
  <c r="G164" i="10"/>
  <c r="G163" i="10"/>
  <c r="G162" i="10"/>
  <c r="G161" i="10"/>
  <c r="G160" i="10"/>
  <c r="G159" i="10"/>
  <c r="G158" i="10"/>
  <c r="G157" i="10"/>
  <c r="G156" i="10"/>
  <c r="G155" i="10"/>
  <c r="G154" i="10"/>
  <c r="G153" i="10"/>
  <c r="G152" i="10"/>
  <c r="G151" i="10"/>
  <c r="G150" i="10"/>
  <c r="G149" i="10"/>
  <c r="G148" i="10"/>
  <c r="G147" i="10"/>
  <c r="G146" i="10"/>
  <c r="G145" i="10"/>
  <c r="G144" i="10"/>
  <c r="G143" i="10"/>
  <c r="G142" i="10"/>
  <c r="G141" i="10"/>
  <c r="G140" i="10"/>
  <c r="G139" i="10"/>
  <c r="G138" i="10"/>
  <c r="G137" i="10"/>
  <c r="G136" i="10"/>
  <c r="G135" i="10"/>
  <c r="G134" i="10"/>
  <c r="G133" i="10"/>
  <c r="G132" i="10"/>
  <c r="G131" i="10"/>
  <c r="G130" i="10"/>
  <c r="G129" i="10"/>
  <c r="G128" i="10"/>
  <c r="G127" i="10"/>
  <c r="G126" i="10"/>
  <c r="G125" i="10"/>
  <c r="G124" i="10"/>
  <c r="G123" i="10"/>
  <c r="G122" i="10"/>
  <c r="G121" i="10"/>
  <c r="G120" i="10"/>
  <c r="G119" i="10"/>
  <c r="G118" i="10"/>
  <c r="G117" i="10"/>
  <c r="G116" i="10"/>
  <c r="G115" i="10"/>
  <c r="G114" i="10"/>
  <c r="G113" i="10"/>
  <c r="G112" i="10"/>
  <c r="G111" i="10"/>
  <c r="G110" i="10"/>
  <c r="G109" i="10"/>
  <c r="G108" i="10"/>
  <c r="G107" i="10"/>
  <c r="G106" i="10"/>
  <c r="G105" i="10"/>
  <c r="G104" i="10"/>
  <c r="G103" i="10"/>
  <c r="G102" i="10"/>
  <c r="G101" i="10"/>
  <c r="G100" i="10"/>
  <c r="G99" i="10"/>
  <c r="G98" i="10"/>
  <c r="G97" i="10"/>
  <c r="G96" i="10"/>
  <c r="G95" i="10"/>
  <c r="G94" i="10"/>
  <c r="G93" i="10"/>
  <c r="G92" i="10"/>
  <c r="G91" i="10"/>
  <c r="G90" i="10"/>
  <c r="G89" i="10"/>
  <c r="G88" i="10"/>
  <c r="G87" i="10"/>
  <c r="G86" i="10"/>
  <c r="G85" i="10"/>
  <c r="G84" i="10"/>
  <c r="G83" i="10"/>
  <c r="G82" i="10"/>
  <c r="G81" i="10"/>
  <c r="G80" i="10"/>
  <c r="G79" i="10"/>
  <c r="G78" i="10"/>
  <c r="G77" i="10"/>
  <c r="G76" i="10"/>
  <c r="G75" i="10"/>
  <c r="G74" i="10"/>
  <c r="G73" i="10"/>
  <c r="G72" i="10"/>
  <c r="G71" i="10"/>
  <c r="G70" i="10"/>
  <c r="G69" i="10"/>
  <c r="G68" i="10"/>
  <c r="G67" i="10"/>
  <c r="G66" i="10"/>
  <c r="G65" i="10"/>
  <c r="G64" i="10"/>
  <c r="G63" i="10"/>
  <c r="G62" i="10"/>
  <c r="G61" i="10"/>
  <c r="G60" i="10"/>
  <c r="G59" i="10"/>
  <c r="G58" i="10"/>
  <c r="G57" i="10"/>
  <c r="G56" i="10"/>
  <c r="G55" i="10"/>
  <c r="G54" i="10"/>
  <c r="G53" i="10"/>
  <c r="G52" i="10"/>
  <c r="G51" i="10"/>
  <c r="G50" i="10"/>
  <c r="G49" i="10"/>
  <c r="G48" i="10"/>
  <c r="G47" i="10"/>
  <c r="G46" i="10"/>
  <c r="G45" i="10"/>
  <c r="G44" i="10"/>
  <c r="G43" i="10"/>
  <c r="G42" i="10"/>
  <c r="G41" i="10"/>
  <c r="G40" i="10"/>
  <c r="G39" i="10"/>
  <c r="G38" i="10"/>
  <c r="G37" i="10"/>
  <c r="G36" i="10"/>
  <c r="G35" i="10"/>
  <c r="G34" i="10"/>
  <c r="G33" i="10"/>
  <c r="G32" i="10"/>
  <c r="G31" i="10"/>
  <c r="G30" i="10"/>
  <c r="G29" i="10"/>
  <c r="G28" i="10"/>
  <c r="G27" i="10"/>
  <c r="G26" i="10"/>
  <c r="G25" i="10"/>
  <c r="G24" i="10"/>
  <c r="G23" i="10"/>
  <c r="G22" i="10"/>
  <c r="G21" i="10"/>
  <c r="G20" i="10"/>
  <c r="G19" i="10"/>
  <c r="G18" i="10"/>
  <c r="G17" i="10"/>
  <c r="G16" i="10"/>
  <c r="G15" i="10"/>
  <c r="G14" i="10"/>
  <c r="A14" i="10"/>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2006" i="10" s="1"/>
  <c r="A2007" i="10" s="1"/>
  <c r="A2008" i="10" s="1"/>
  <c r="A2009" i="10" s="1"/>
  <c r="A2010" i="10" s="1"/>
  <c r="A2011" i="10" s="1"/>
  <c r="A2012" i="10" s="1"/>
  <c r="A2013" i="10" s="1"/>
  <c r="A2014" i="10" s="1"/>
  <c r="A2015" i="10" s="1"/>
  <c r="A2016" i="10" s="1"/>
  <c r="A2017" i="10" s="1"/>
  <c r="A2018" i="10" s="1"/>
  <c r="A2019" i="10" s="1"/>
  <c r="A2020" i="10" s="1"/>
  <c r="A2021" i="10" s="1"/>
  <c r="A2022" i="10" s="1"/>
  <c r="A2023" i="10" s="1"/>
  <c r="A2024" i="10" s="1"/>
  <c r="A2025" i="10" s="1"/>
  <c r="A2026" i="10" s="1"/>
  <c r="A2027" i="10" s="1"/>
  <c r="A2028" i="10" s="1"/>
  <c r="A2029" i="10" s="1"/>
  <c r="A2030" i="10" s="1"/>
  <c r="A2031" i="10" s="1"/>
  <c r="A2032" i="10" s="1"/>
  <c r="A2033" i="10" s="1"/>
  <c r="A2034" i="10" s="1"/>
  <c r="A2035" i="10" s="1"/>
  <c r="A2036" i="10" s="1"/>
  <c r="A2037" i="10" s="1"/>
  <c r="A2038" i="10" s="1"/>
  <c r="A2039" i="10" s="1"/>
  <c r="A2040" i="10" s="1"/>
  <c r="A2041" i="10" s="1"/>
  <c r="A2042" i="10" s="1"/>
  <c r="A2043" i="10" s="1"/>
  <c r="A2044" i="10" s="1"/>
  <c r="A2045" i="10" s="1"/>
  <c r="A2046" i="10" s="1"/>
  <c r="A2047" i="10" s="1"/>
  <c r="A2048" i="10" s="1"/>
  <c r="A2049" i="10" s="1"/>
  <c r="A2050" i="10" s="1"/>
  <c r="A2051" i="10" s="1"/>
  <c r="A2052" i="10" s="1"/>
  <c r="A2053" i="10" s="1"/>
  <c r="A2054" i="10" s="1"/>
  <c r="A2055" i="10" s="1"/>
  <c r="A2056" i="10" s="1"/>
  <c r="A2057" i="10" s="1"/>
  <c r="A2058" i="10" s="1"/>
  <c r="A2059" i="10" s="1"/>
  <c r="A2060" i="10" s="1"/>
  <c r="A2061" i="10" s="1"/>
  <c r="A2062" i="10" s="1"/>
  <c r="A2063" i="10" s="1"/>
  <c r="A2064" i="10" s="1"/>
  <c r="A2065" i="10" s="1"/>
  <c r="A2066" i="10" s="1"/>
  <c r="A2067" i="10" s="1"/>
  <c r="A2068" i="10" s="1"/>
  <c r="A2069" i="10" s="1"/>
  <c r="A2070" i="10" s="1"/>
  <c r="A2071" i="10" s="1"/>
  <c r="A2072" i="10" s="1"/>
  <c r="A2073" i="10" s="1"/>
  <c r="A2074" i="10" s="1"/>
  <c r="A2075" i="10" s="1"/>
  <c r="A2076" i="10" s="1"/>
  <c r="A2077" i="10" s="1"/>
  <c r="A2078" i="10" s="1"/>
  <c r="A2079" i="10" s="1"/>
  <c r="A2080" i="10" s="1"/>
  <c r="A2081" i="10" s="1"/>
  <c r="A2082" i="10" s="1"/>
  <c r="A2083" i="10" s="1"/>
  <c r="A2084" i="10" s="1"/>
  <c r="A2085" i="10" s="1"/>
  <c r="A2086" i="10" s="1"/>
  <c r="A2087" i="10" s="1"/>
  <c r="A2088" i="10" s="1"/>
  <c r="A2089" i="10" s="1"/>
  <c r="A2090" i="10" s="1"/>
  <c r="A2091" i="10" s="1"/>
  <c r="A2092" i="10" s="1"/>
  <c r="A2093" i="10" s="1"/>
  <c r="A2094" i="10" s="1"/>
  <c r="A2095" i="10" s="1"/>
  <c r="A2096" i="10" s="1"/>
  <c r="A2097" i="10" s="1"/>
  <c r="A2098" i="10" s="1"/>
  <c r="A2099" i="10" s="1"/>
  <c r="A2100" i="10" s="1"/>
  <c r="A2101" i="10" s="1"/>
  <c r="A2102" i="10" s="1"/>
  <c r="A2103" i="10" s="1"/>
  <c r="A2104" i="10" s="1"/>
  <c r="A2105" i="10" s="1"/>
  <c r="A2106" i="10" s="1"/>
  <c r="A2107" i="10" s="1"/>
  <c r="A2108" i="10" s="1"/>
  <c r="A2109" i="10" s="1"/>
  <c r="G13" i="10"/>
  <c r="G12" i="10"/>
  <c r="A12" i="10"/>
  <c r="A13" i="10" s="1"/>
  <c r="G11" i="10"/>
  <c r="A11" i="10"/>
  <c r="G10" i="10"/>
  <c r="I7" i="10"/>
  <c r="N1" i="10"/>
  <c r="I5" i="7" l="1"/>
  <c r="B6" i="8"/>
  <c r="D15" i="8"/>
  <c r="D50" i="11" s="1"/>
  <c r="D14" i="8"/>
  <c r="D49" i="11" s="1"/>
  <c r="D13" i="8"/>
  <c r="D48" i="11" s="1"/>
  <c r="D11" i="8"/>
  <c r="D46" i="11" s="1"/>
  <c r="D10" i="8"/>
  <c r="D45" i="11" s="1"/>
  <c r="D9" i="8"/>
  <c r="D44" i="11" s="1"/>
  <c r="D17" i="8"/>
  <c r="D52" i="11" s="1"/>
  <c r="D16" i="8"/>
  <c r="D51" i="11" s="1"/>
  <c r="D7" i="8"/>
  <c r="D42" i="11" s="1"/>
  <c r="D12" i="8"/>
  <c r="D47" i="11" s="1"/>
  <c r="D8" i="8"/>
  <c r="D43" i="11" s="1"/>
  <c r="K148" i="7" l="1"/>
  <c r="K135" i="7"/>
  <c r="L122" i="7"/>
  <c r="K122" i="7"/>
  <c r="L109" i="7"/>
  <c r="K109" i="7"/>
  <c r="B56" i="11"/>
  <c r="D56" i="11" s="1"/>
  <c r="J7" i="7"/>
  <c r="K5" i="7"/>
  <c r="L5" i="7"/>
  <c r="E5" i="7"/>
  <c r="E7" i="7"/>
  <c r="J32" i="7" s="1"/>
  <c r="K32" i="7" s="1"/>
  <c r="B80" i="11" s="1"/>
  <c r="E8" i="7"/>
  <c r="E9" i="7"/>
  <c r="E10" i="7"/>
  <c r="E11" i="7"/>
  <c r="E12" i="7"/>
  <c r="E13" i="7"/>
  <c r="E14" i="7"/>
  <c r="E15" i="7"/>
  <c r="J136" i="7" s="1"/>
  <c r="K136" i="7" s="1"/>
  <c r="B176" i="11" s="1"/>
  <c r="E16" i="7"/>
  <c r="J149" i="7" s="1"/>
  <c r="K149" i="7" s="1"/>
  <c r="B188" i="11" s="1"/>
  <c r="E6" i="7"/>
  <c r="J19" i="7" s="1"/>
  <c r="K19" i="7" s="1"/>
  <c r="B68" i="11" s="1"/>
  <c r="D176" i="11" l="1"/>
  <c r="C176" i="11"/>
  <c r="D188" i="11"/>
  <c r="C188" i="11"/>
  <c r="I11" i="7"/>
  <c r="J84" i="7"/>
  <c r="K84" i="7" s="1"/>
  <c r="B128" i="11" s="1"/>
  <c r="I10" i="7"/>
  <c r="J71" i="7"/>
  <c r="K71" i="7" s="1"/>
  <c r="B116" i="11" s="1"/>
  <c r="J33" i="7"/>
  <c r="I13" i="7"/>
  <c r="J110" i="7"/>
  <c r="K110" i="7" s="1"/>
  <c r="B152" i="11" s="1"/>
  <c r="I9" i="7"/>
  <c r="J58" i="7"/>
  <c r="K58" i="7" s="1"/>
  <c r="B104" i="11" s="1"/>
  <c r="I15" i="7"/>
  <c r="I14" i="7"/>
  <c r="J123" i="7"/>
  <c r="K123" i="7" s="1"/>
  <c r="B164" i="11" s="1"/>
  <c r="I12" i="7"/>
  <c r="J97" i="7"/>
  <c r="K97" i="7" s="1"/>
  <c r="B140" i="11" s="1"/>
  <c r="I8" i="7"/>
  <c r="J45" i="7"/>
  <c r="K45" i="7" s="1"/>
  <c r="B92" i="11" s="1"/>
  <c r="J8" i="7"/>
  <c r="K8" i="7" s="1"/>
  <c r="D80" i="11"/>
  <c r="C80" i="11"/>
  <c r="D68" i="11"/>
  <c r="C68" i="11"/>
  <c r="B8" i="8"/>
  <c r="B43" i="11" s="1"/>
  <c r="B79" i="11" s="1"/>
  <c r="I7" i="7"/>
  <c r="B7" i="8"/>
  <c r="B42" i="11" s="1"/>
  <c r="B67" i="11" s="1"/>
  <c r="I6" i="7"/>
  <c r="J150" i="7"/>
  <c r="I16" i="7"/>
  <c r="B16" i="8"/>
  <c r="B51" i="11" s="1"/>
  <c r="B12" i="8"/>
  <c r="B47" i="11" s="1"/>
  <c r="B127" i="11" s="1"/>
  <c r="B15" i="8"/>
  <c r="B50" i="11" s="1"/>
  <c r="B163" i="11" s="1"/>
  <c r="B11" i="8"/>
  <c r="B46" i="11" s="1"/>
  <c r="B115" i="11" s="1"/>
  <c r="B14" i="8"/>
  <c r="B49" i="11" s="1"/>
  <c r="B151" i="11" s="1"/>
  <c r="B10" i="8"/>
  <c r="B45" i="11" s="1"/>
  <c r="B103" i="11" s="1"/>
  <c r="B17" i="8"/>
  <c r="B52" i="11" s="1"/>
  <c r="B187" i="11" s="1"/>
  <c r="B13" i="8"/>
  <c r="B48" i="11" s="1"/>
  <c r="B139" i="11" s="1"/>
  <c r="B9" i="8"/>
  <c r="B44" i="11" s="1"/>
  <c r="B91" i="11" s="1"/>
  <c r="B57" i="11"/>
  <c r="D57" i="11" s="1"/>
  <c r="J20" i="7"/>
  <c r="K20" i="7" s="1"/>
  <c r="L148" i="7"/>
  <c r="L135" i="7"/>
  <c r="L96" i="7"/>
  <c r="K96" i="7"/>
  <c r="L83" i="7"/>
  <c r="K83" i="7"/>
  <c r="L70" i="7"/>
  <c r="K70" i="7"/>
  <c r="L57" i="7"/>
  <c r="K57" i="7"/>
  <c r="L44" i="7"/>
  <c r="K44" i="7"/>
  <c r="L31" i="7"/>
  <c r="K31" i="7"/>
  <c r="L18" i="7"/>
  <c r="K18" i="7"/>
  <c r="D6" i="7"/>
  <c r="D7" i="7" s="1"/>
  <c r="D24" i="7"/>
  <c r="D25" i="7" s="1"/>
  <c r="D26" i="7" s="1"/>
  <c r="D27" i="7" s="1"/>
  <c r="D28" i="7" s="1"/>
  <c r="D29" i="7" s="1"/>
  <c r="D30" i="7" s="1"/>
  <c r="D31" i="7" s="1"/>
  <c r="D32" i="7" s="1"/>
  <c r="D33" i="7" s="1"/>
  <c r="B3" i="7"/>
  <c r="J151" i="7" l="1"/>
  <c r="K150" i="7"/>
  <c r="B189" i="11" s="1"/>
  <c r="D140" i="11"/>
  <c r="C140" i="11"/>
  <c r="D152" i="11"/>
  <c r="C152" i="11"/>
  <c r="B69" i="11"/>
  <c r="C69" i="11" s="1"/>
  <c r="J21" i="7"/>
  <c r="D164" i="11"/>
  <c r="C164" i="11"/>
  <c r="K33" i="7"/>
  <c r="B81" i="11" s="1"/>
  <c r="J34" i="7"/>
  <c r="B58" i="11"/>
  <c r="D58" i="11" s="1"/>
  <c r="J9" i="7"/>
  <c r="K9" i="7" s="1"/>
  <c r="J72" i="7"/>
  <c r="J59" i="7"/>
  <c r="D92" i="11"/>
  <c r="C92" i="11"/>
  <c r="D104" i="11"/>
  <c r="C104" i="11"/>
  <c r="D116" i="11"/>
  <c r="C116" i="11"/>
  <c r="D128" i="11"/>
  <c r="C128" i="11"/>
  <c r="J85" i="7"/>
  <c r="K85" i="7" s="1"/>
  <c r="J98" i="7"/>
  <c r="J124" i="7"/>
  <c r="J111" i="7"/>
  <c r="J46" i="7"/>
  <c r="J137" i="7"/>
  <c r="K3" i="7"/>
  <c r="D8" i="7"/>
  <c r="J138" i="7" l="1"/>
  <c r="K137" i="7"/>
  <c r="B177" i="11" s="1"/>
  <c r="C189" i="11"/>
  <c r="D189" i="11"/>
  <c r="J152" i="7"/>
  <c r="K151" i="7"/>
  <c r="B190" i="11" s="1"/>
  <c r="J22" i="7"/>
  <c r="K21" i="7"/>
  <c r="B70" i="11" s="1"/>
  <c r="C70" i="11" s="1"/>
  <c r="J125" i="7"/>
  <c r="B165" i="11"/>
  <c r="D69" i="11"/>
  <c r="K98" i="7"/>
  <c r="B141" i="11" s="1"/>
  <c r="J99" i="7"/>
  <c r="J35" i="7"/>
  <c r="K34" i="7"/>
  <c r="B82" i="11" s="1"/>
  <c r="J112" i="7"/>
  <c r="K111" i="7"/>
  <c r="B153" i="11" s="1"/>
  <c r="K59" i="7"/>
  <c r="B105" i="11" s="1"/>
  <c r="J60" i="7"/>
  <c r="J47" i="7"/>
  <c r="K46" i="7"/>
  <c r="B93" i="11" s="1"/>
  <c r="B129" i="11"/>
  <c r="D129" i="11" s="1"/>
  <c r="J86" i="7"/>
  <c r="K72" i="7"/>
  <c r="B117" i="11" s="1"/>
  <c r="C117" i="11" s="1"/>
  <c r="J73" i="7"/>
  <c r="C81" i="11"/>
  <c r="D81" i="11"/>
  <c r="B59" i="11"/>
  <c r="D59" i="11" s="1"/>
  <c r="J10" i="7"/>
  <c r="K10" i="7" s="1"/>
  <c r="K17" i="7"/>
  <c r="D36" i="7"/>
  <c r="K30" i="7"/>
  <c r="D9" i="7"/>
  <c r="D117" i="11" l="1"/>
  <c r="D70" i="11"/>
  <c r="C190" i="11"/>
  <c r="D190" i="11"/>
  <c r="C177" i="11"/>
  <c r="D177" i="11"/>
  <c r="C129" i="11"/>
  <c r="J153" i="7"/>
  <c r="K152" i="7"/>
  <c r="B191" i="11" s="1"/>
  <c r="J139" i="7"/>
  <c r="K138" i="7"/>
  <c r="B178" i="11" s="1"/>
  <c r="J126" i="7"/>
  <c r="K125" i="7"/>
  <c r="B166" i="11" s="1"/>
  <c r="J113" i="7"/>
  <c r="K112" i="7"/>
  <c r="B154" i="11" s="1"/>
  <c r="C165" i="11"/>
  <c r="D165" i="11"/>
  <c r="J87" i="7"/>
  <c r="K86" i="7"/>
  <c r="B130" i="11" s="1"/>
  <c r="C130" i="11" s="1"/>
  <c r="J23" i="7"/>
  <c r="K22" i="7"/>
  <c r="B71" i="11" s="1"/>
  <c r="C71" i="11" s="1"/>
  <c r="D105" i="11"/>
  <c r="C105" i="11"/>
  <c r="D93" i="11"/>
  <c r="C93" i="11"/>
  <c r="D82" i="11"/>
  <c r="C82" i="11"/>
  <c r="C153" i="11"/>
  <c r="D153" i="11"/>
  <c r="K99" i="7"/>
  <c r="B142" i="11" s="1"/>
  <c r="J100" i="7"/>
  <c r="J74" i="7"/>
  <c r="K73" i="7"/>
  <c r="B118" i="11" s="1"/>
  <c r="D118" i="11" s="1"/>
  <c r="J48" i="7"/>
  <c r="K47" i="7"/>
  <c r="B94" i="11" s="1"/>
  <c r="C94" i="11" s="1"/>
  <c r="K35" i="7"/>
  <c r="B83" i="11" s="1"/>
  <c r="J36" i="7"/>
  <c r="J61" i="7"/>
  <c r="K60" i="7"/>
  <c r="B106" i="11" s="1"/>
  <c r="C106" i="11" s="1"/>
  <c r="C141" i="11"/>
  <c r="D141" i="11"/>
  <c r="B60" i="11"/>
  <c r="D60" i="11" s="1"/>
  <c r="J11" i="7"/>
  <c r="K11" i="7" s="1"/>
  <c r="I36" i="7"/>
  <c r="K43" i="7"/>
  <c r="D10" i="7"/>
  <c r="D37" i="7"/>
  <c r="D94" i="11" l="1"/>
  <c r="D71" i="11"/>
  <c r="C118" i="11"/>
  <c r="C191" i="11"/>
  <c r="D191" i="11"/>
  <c r="J154" i="7"/>
  <c r="K153" i="7"/>
  <c r="B192" i="11" s="1"/>
  <c r="C178" i="11"/>
  <c r="D178" i="11"/>
  <c r="J140" i="7"/>
  <c r="K139" i="7"/>
  <c r="B179" i="11" s="1"/>
  <c r="D106" i="11"/>
  <c r="C166" i="11"/>
  <c r="D166" i="11"/>
  <c r="C154" i="11"/>
  <c r="D154" i="11"/>
  <c r="D130" i="11"/>
  <c r="J88" i="7"/>
  <c r="K87" i="7"/>
  <c r="B131" i="11" s="1"/>
  <c r="C131" i="11" s="1"/>
  <c r="J114" i="7"/>
  <c r="K113" i="7"/>
  <c r="B155" i="11" s="1"/>
  <c r="J24" i="7"/>
  <c r="K23" i="7"/>
  <c r="B72" i="11" s="1"/>
  <c r="J127" i="7"/>
  <c r="K126" i="7"/>
  <c r="B167" i="11" s="1"/>
  <c r="J37" i="7"/>
  <c r="K36" i="7"/>
  <c r="B84" i="11" s="1"/>
  <c r="C83" i="11"/>
  <c r="D83" i="11"/>
  <c r="K74" i="7"/>
  <c r="B119" i="11" s="1"/>
  <c r="J75" i="7"/>
  <c r="J101" i="7"/>
  <c r="K100" i="7"/>
  <c r="B143" i="11" s="1"/>
  <c r="J62" i="7"/>
  <c r="K61" i="7"/>
  <c r="B107" i="11" s="1"/>
  <c r="J49" i="7"/>
  <c r="K48" i="7"/>
  <c r="B95" i="11" s="1"/>
  <c r="D142" i="11"/>
  <c r="C142" i="11"/>
  <c r="J12" i="7"/>
  <c r="K12" i="7" s="1"/>
  <c r="B61" i="11"/>
  <c r="D61" i="11" s="1"/>
  <c r="D38" i="7"/>
  <c r="I37" i="7"/>
  <c r="D48" i="7"/>
  <c r="K56" i="7"/>
  <c r="D11" i="7"/>
  <c r="J141" i="7" l="1"/>
  <c r="K140" i="7"/>
  <c r="B180" i="11" s="1"/>
  <c r="J155" i="7"/>
  <c r="K154" i="7"/>
  <c r="B193" i="11" s="1"/>
  <c r="C192" i="11"/>
  <c r="D192" i="11"/>
  <c r="C179" i="11"/>
  <c r="D179" i="11"/>
  <c r="J25" i="7"/>
  <c r="K24" i="7"/>
  <c r="B73" i="11" s="1"/>
  <c r="C167" i="11"/>
  <c r="D167" i="11"/>
  <c r="C155" i="11"/>
  <c r="D155" i="11"/>
  <c r="D72" i="11"/>
  <c r="C72" i="11"/>
  <c r="J89" i="7"/>
  <c r="K88" i="7"/>
  <c r="B132" i="11" s="1"/>
  <c r="D131" i="11"/>
  <c r="J128" i="7"/>
  <c r="K127" i="7"/>
  <c r="B168" i="11" s="1"/>
  <c r="J115" i="7"/>
  <c r="K114" i="7"/>
  <c r="B156" i="11" s="1"/>
  <c r="J50" i="7"/>
  <c r="K49" i="7"/>
  <c r="B96" i="11" s="1"/>
  <c r="K101" i="7"/>
  <c r="B144" i="11" s="1"/>
  <c r="J102" i="7"/>
  <c r="C107" i="11"/>
  <c r="D107" i="11"/>
  <c r="K75" i="7"/>
  <c r="B120" i="11" s="1"/>
  <c r="J76" i="7"/>
  <c r="C84" i="11"/>
  <c r="D84" i="11"/>
  <c r="C95" i="11"/>
  <c r="D95" i="11"/>
  <c r="C143" i="11"/>
  <c r="D143" i="11"/>
  <c r="J63" i="7"/>
  <c r="K62" i="7"/>
  <c r="B108" i="11" s="1"/>
  <c r="D119" i="11"/>
  <c r="C119" i="11"/>
  <c r="J38" i="7"/>
  <c r="K37" i="7"/>
  <c r="B85" i="11" s="1"/>
  <c r="J13" i="7"/>
  <c r="K13" i="7" s="1"/>
  <c r="B62" i="11"/>
  <c r="D62" i="11" s="1"/>
  <c r="D12" i="7"/>
  <c r="D39" i="7"/>
  <c r="I38" i="7"/>
  <c r="I48" i="7"/>
  <c r="K69" i="7"/>
  <c r="D49" i="7"/>
  <c r="J156" i="7" l="1"/>
  <c r="K155" i="7"/>
  <c r="B194" i="11" s="1"/>
  <c r="C193" i="11"/>
  <c r="D193" i="11"/>
  <c r="C180" i="11"/>
  <c r="D180" i="11"/>
  <c r="J142" i="7"/>
  <c r="K141" i="7"/>
  <c r="B181" i="11" s="1"/>
  <c r="D156" i="11"/>
  <c r="C156" i="11"/>
  <c r="J116" i="7"/>
  <c r="K115" i="7"/>
  <c r="B157" i="11" s="1"/>
  <c r="C132" i="11"/>
  <c r="D132" i="11"/>
  <c r="C73" i="11"/>
  <c r="D73" i="11"/>
  <c r="J129" i="7"/>
  <c r="K128" i="7"/>
  <c r="B169" i="11" s="1"/>
  <c r="C168" i="11"/>
  <c r="D168" i="11"/>
  <c r="J90" i="7"/>
  <c r="K89" i="7"/>
  <c r="B133" i="11" s="1"/>
  <c r="J26" i="7"/>
  <c r="K25" i="7"/>
  <c r="B74" i="11" s="1"/>
  <c r="C85" i="11"/>
  <c r="D85" i="11"/>
  <c r="D108" i="11"/>
  <c r="C108" i="11"/>
  <c r="J64" i="7"/>
  <c r="K63" i="7"/>
  <c r="B109" i="11" s="1"/>
  <c r="J77" i="7"/>
  <c r="K76" i="7"/>
  <c r="B121" i="11" s="1"/>
  <c r="J103" i="7"/>
  <c r="K102" i="7"/>
  <c r="B145" i="11" s="1"/>
  <c r="J39" i="7"/>
  <c r="K38" i="7"/>
  <c r="B86" i="11" s="1"/>
  <c r="C120" i="11"/>
  <c r="D120" i="11"/>
  <c r="C144" i="11"/>
  <c r="D144" i="11"/>
  <c r="C96" i="11"/>
  <c r="D96" i="11"/>
  <c r="J51" i="7"/>
  <c r="K50" i="7"/>
  <c r="B97" i="11" s="1"/>
  <c r="J14" i="7"/>
  <c r="B63" i="11"/>
  <c r="D63" i="11" s="1"/>
  <c r="I28" i="7"/>
  <c r="D60" i="7"/>
  <c r="K82" i="7"/>
  <c r="D40" i="7"/>
  <c r="D50" i="7"/>
  <c r="I39" i="7"/>
  <c r="D13" i="7"/>
  <c r="I49" i="7"/>
  <c r="K14" i="7" l="1"/>
  <c r="B64" i="11" s="1"/>
  <c r="D64" i="11" s="1"/>
  <c r="J143" i="7"/>
  <c r="K142" i="7"/>
  <c r="B182" i="11" s="1"/>
  <c r="C194" i="11"/>
  <c r="D194" i="11"/>
  <c r="D181" i="11"/>
  <c r="C181" i="11"/>
  <c r="J157" i="7"/>
  <c r="K157" i="7" s="1"/>
  <c r="B196" i="11" s="1"/>
  <c r="K156" i="7"/>
  <c r="B195" i="11" s="1"/>
  <c r="C157" i="11"/>
  <c r="D157" i="11"/>
  <c r="C133" i="11"/>
  <c r="D133" i="11"/>
  <c r="C169" i="11"/>
  <c r="D169" i="11"/>
  <c r="D74" i="11"/>
  <c r="C74" i="11"/>
  <c r="J27" i="7"/>
  <c r="K27" i="7" s="1"/>
  <c r="B76" i="11" s="1"/>
  <c r="K26" i="7"/>
  <c r="B75" i="11" s="1"/>
  <c r="J117" i="7"/>
  <c r="K116" i="7"/>
  <c r="B158" i="11" s="1"/>
  <c r="J104" i="7"/>
  <c r="K103" i="7"/>
  <c r="B146" i="11" s="1"/>
  <c r="J91" i="7"/>
  <c r="K90" i="7"/>
  <c r="B134" i="11" s="1"/>
  <c r="J130" i="7"/>
  <c r="K129" i="7"/>
  <c r="B170" i="11" s="1"/>
  <c r="C121" i="11"/>
  <c r="D121" i="11"/>
  <c r="J52" i="7"/>
  <c r="K51" i="7"/>
  <c r="B98" i="11" s="1"/>
  <c r="J40" i="7"/>
  <c r="K40" i="7" s="1"/>
  <c r="B88" i="11" s="1"/>
  <c r="K39" i="7"/>
  <c r="B87" i="11" s="1"/>
  <c r="J78" i="7"/>
  <c r="K77" i="7"/>
  <c r="B122" i="11" s="1"/>
  <c r="C145" i="11"/>
  <c r="D145" i="11"/>
  <c r="C109" i="11"/>
  <c r="D109" i="11"/>
  <c r="C97" i="11"/>
  <c r="D97" i="11"/>
  <c r="C86" i="11"/>
  <c r="D86" i="11"/>
  <c r="J65" i="7"/>
  <c r="K64" i="7"/>
  <c r="B110" i="11" s="1"/>
  <c r="I29" i="7"/>
  <c r="D51" i="7"/>
  <c r="I40" i="7"/>
  <c r="K95" i="7"/>
  <c r="I60" i="7"/>
  <c r="D41" i="7"/>
  <c r="D14" i="7"/>
  <c r="I50" i="7"/>
  <c r="D61" i="7"/>
  <c r="C196" i="11" l="1"/>
  <c r="D196" i="11"/>
  <c r="D195" i="11"/>
  <c r="C195" i="11"/>
  <c r="C182" i="11"/>
  <c r="D182" i="11"/>
  <c r="J144" i="7"/>
  <c r="K144" i="7" s="1"/>
  <c r="B184" i="11" s="1"/>
  <c r="K143" i="7"/>
  <c r="B183" i="11" s="1"/>
  <c r="C158" i="11"/>
  <c r="D158" i="11"/>
  <c r="J92" i="7"/>
  <c r="K92" i="7" s="1"/>
  <c r="B136" i="11" s="1"/>
  <c r="K91" i="7"/>
  <c r="B135" i="11" s="1"/>
  <c r="J118" i="7"/>
  <c r="K118" i="7" s="1"/>
  <c r="B160" i="11" s="1"/>
  <c r="K117" i="7"/>
  <c r="B159" i="11" s="1"/>
  <c r="C134" i="11"/>
  <c r="D134" i="11"/>
  <c r="C170" i="11"/>
  <c r="D170" i="11"/>
  <c r="C146" i="11"/>
  <c r="D146" i="11"/>
  <c r="C75" i="11"/>
  <c r="D75" i="11"/>
  <c r="C88" i="11"/>
  <c r="D88" i="11"/>
  <c r="J53" i="7"/>
  <c r="K53" i="7" s="1"/>
  <c r="B100" i="11" s="1"/>
  <c r="K52" i="7"/>
  <c r="B99" i="11" s="1"/>
  <c r="J131" i="7"/>
  <c r="K131" i="7" s="1"/>
  <c r="B172" i="11" s="1"/>
  <c r="K130" i="7"/>
  <c r="B171" i="11" s="1"/>
  <c r="J105" i="7"/>
  <c r="B148" i="11" s="1"/>
  <c r="K104" i="7"/>
  <c r="B147" i="11" s="1"/>
  <c r="C76" i="11"/>
  <c r="D76" i="11"/>
  <c r="D98" i="11"/>
  <c r="C98" i="11"/>
  <c r="D87" i="11"/>
  <c r="C87" i="11"/>
  <c r="D122" i="11"/>
  <c r="C122" i="11"/>
  <c r="J79" i="7"/>
  <c r="K79" i="7" s="1"/>
  <c r="B124" i="11" s="1"/>
  <c r="K78" i="7"/>
  <c r="B123" i="11" s="1"/>
  <c r="D110" i="11"/>
  <c r="C110" i="11"/>
  <c r="J66" i="7"/>
  <c r="K66" i="7" s="1"/>
  <c r="B112" i="11" s="1"/>
  <c r="K65" i="7"/>
  <c r="B111" i="11" s="1"/>
  <c r="I30" i="7"/>
  <c r="K108" i="7"/>
  <c r="D72" i="7"/>
  <c r="I41" i="7"/>
  <c r="D42" i="7"/>
  <c r="D52" i="7"/>
  <c r="I61" i="7"/>
  <c r="D62" i="7"/>
  <c r="D15" i="7"/>
  <c r="I51" i="7"/>
  <c r="C184" i="11" l="1"/>
  <c r="D184" i="11"/>
  <c r="C183" i="11"/>
  <c r="D183" i="11"/>
  <c r="C171" i="11"/>
  <c r="D171" i="11"/>
  <c r="D135" i="11"/>
  <c r="C135" i="11"/>
  <c r="C112" i="11"/>
  <c r="D112" i="11"/>
  <c r="D124" i="11"/>
  <c r="C124" i="11"/>
  <c r="D172" i="11"/>
  <c r="C172" i="11"/>
  <c r="C136" i="11"/>
  <c r="D136" i="11"/>
  <c r="C147" i="11"/>
  <c r="D147" i="11"/>
  <c r="C99" i="11"/>
  <c r="D99" i="11"/>
  <c r="C159" i="11"/>
  <c r="D159" i="11"/>
  <c r="C148" i="11"/>
  <c r="D148" i="11"/>
  <c r="C100" i="11"/>
  <c r="D100" i="11"/>
  <c r="C160" i="11"/>
  <c r="D160" i="11"/>
  <c r="C111" i="11"/>
  <c r="D111" i="11"/>
  <c r="C123" i="11"/>
  <c r="D123" i="11"/>
  <c r="I31" i="7"/>
  <c r="I72" i="7"/>
  <c r="K121" i="7"/>
  <c r="I52" i="7"/>
  <c r="D53" i="7"/>
  <c r="D43" i="7"/>
  <c r="D73" i="7"/>
  <c r="D16" i="7"/>
  <c r="I62" i="7"/>
  <c r="I42" i="7"/>
  <c r="D63" i="7"/>
  <c r="D84" i="7" l="1"/>
  <c r="K134" i="7"/>
  <c r="I84" i="7"/>
  <c r="K147" i="7"/>
  <c r="I32" i="7"/>
  <c r="D44" i="7"/>
  <c r="I63" i="7"/>
  <c r="D74" i="7"/>
  <c r="D54" i="7"/>
  <c r="I43" i="7"/>
  <c r="I53" i="7"/>
  <c r="D64" i="7"/>
  <c r="I73" i="7"/>
  <c r="I85" i="7" l="1"/>
  <c r="D85" i="7"/>
  <c r="I54" i="7"/>
  <c r="I44" i="7"/>
  <c r="D75" i="7"/>
  <c r="I74" i="7"/>
  <c r="D55" i="7"/>
  <c r="I64" i="7"/>
  <c r="D45" i="7"/>
  <c r="D46" i="7" s="1"/>
  <c r="D65" i="7"/>
  <c r="D86" i="7" l="1"/>
  <c r="I86" i="7"/>
  <c r="I65" i="7"/>
  <c r="I75" i="7"/>
  <c r="D66" i="7"/>
  <c r="D56" i="7"/>
  <c r="D76" i="7"/>
  <c r="I55" i="7"/>
  <c r="I87" i="7" l="1"/>
  <c r="D87" i="7"/>
  <c r="D77" i="7"/>
  <c r="D57" i="7"/>
  <c r="D58" i="7" s="1"/>
  <c r="D59" i="7" s="1"/>
  <c r="I66" i="7"/>
  <c r="I76" i="7"/>
  <c r="I56" i="7"/>
  <c r="D67" i="7"/>
  <c r="D88" i="7" l="1"/>
  <c r="I88" i="7"/>
  <c r="I67" i="7"/>
  <c r="I77" i="7"/>
  <c r="D78" i="7"/>
  <c r="D68" i="7"/>
  <c r="I89" i="7" l="1"/>
  <c r="D89" i="7"/>
  <c r="I68" i="7"/>
  <c r="D69" i="7"/>
  <c r="D70" i="7" s="1"/>
  <c r="D71" i="7" s="1"/>
  <c r="D79" i="7"/>
  <c r="I78" i="7"/>
  <c r="I90" i="7" l="1"/>
  <c r="D90" i="7"/>
  <c r="D80" i="7"/>
  <c r="I79" i="7"/>
  <c r="D91" i="7" l="1"/>
  <c r="I91" i="7"/>
  <c r="D81" i="7"/>
  <c r="D82" i="7" s="1"/>
  <c r="D83" i="7" s="1"/>
  <c r="I80" i="7"/>
  <c r="I92" i="7" l="1"/>
  <c r="D92" i="7"/>
  <c r="I81" i="7"/>
  <c r="D93" i="7" l="1"/>
  <c r="I93" i="7"/>
  <c r="B19" i="5"/>
  <c r="B20" i="5"/>
  <c r="C20" i="5"/>
  <c r="B21" i="5"/>
  <c r="C21" i="5"/>
  <c r="B22" i="5"/>
  <c r="C22" i="5"/>
  <c r="B23" i="5"/>
  <c r="C23" i="5"/>
  <c r="B24" i="5"/>
  <c r="C24" i="5"/>
  <c r="B25" i="5"/>
  <c r="C25" i="5"/>
  <c r="B26" i="5"/>
  <c r="C26" i="5"/>
  <c r="B27" i="5"/>
  <c r="C27" i="5"/>
  <c r="B28" i="5"/>
  <c r="C28" i="5"/>
  <c r="B29" i="5"/>
  <c r="C29" i="5"/>
  <c r="B30" i="5"/>
  <c r="C30" i="5"/>
  <c r="B31" i="5"/>
  <c r="C31" i="5"/>
  <c r="B32" i="5"/>
  <c r="C32" i="5"/>
  <c r="B33" i="5"/>
  <c r="C33" i="5"/>
  <c r="B34" i="5"/>
  <c r="C34" i="5"/>
  <c r="B35" i="5"/>
  <c r="C35" i="5"/>
  <c r="B36" i="5"/>
  <c r="C36" i="5"/>
  <c r="B37" i="5"/>
  <c r="C37" i="5"/>
  <c r="B38" i="5"/>
  <c r="C38" i="5"/>
  <c r="B39" i="5"/>
  <c r="C39" i="5"/>
  <c r="B40" i="5"/>
  <c r="C40" i="5"/>
  <c r="B41" i="5"/>
  <c r="C41" i="5"/>
  <c r="B42" i="5"/>
  <c r="C42" i="5"/>
  <c r="B43" i="5"/>
  <c r="C43" i="5"/>
  <c r="B44" i="5"/>
  <c r="C44" i="5"/>
  <c r="B45" i="5"/>
  <c r="C45" i="5"/>
  <c r="B46" i="5"/>
  <c r="C46" i="5"/>
  <c r="B47" i="5"/>
  <c r="C47" i="5"/>
  <c r="B48" i="5"/>
  <c r="C48" i="5"/>
  <c r="B49" i="5"/>
  <c r="C49" i="5"/>
  <c r="B50" i="5"/>
  <c r="C50" i="5"/>
  <c r="B51" i="5"/>
  <c r="C51" i="5"/>
  <c r="B52" i="5"/>
  <c r="C52" i="5"/>
  <c r="B53" i="5"/>
  <c r="C53" i="5"/>
  <c r="B54" i="5"/>
  <c r="C54" i="5"/>
  <c r="B55" i="5"/>
  <c r="C55" i="5"/>
  <c r="B56" i="5"/>
  <c r="C56" i="5"/>
  <c r="B57" i="5"/>
  <c r="C57" i="5"/>
  <c r="B58" i="5"/>
  <c r="C58" i="5"/>
  <c r="B59" i="5"/>
  <c r="C59" i="5"/>
  <c r="B60" i="5"/>
  <c r="C60" i="5"/>
  <c r="B61" i="5"/>
  <c r="C61" i="5"/>
  <c r="B62" i="5"/>
  <c r="C62" i="5"/>
  <c r="B63" i="5"/>
  <c r="C63" i="5"/>
  <c r="B64" i="5"/>
  <c r="C64" i="5"/>
  <c r="C19" i="5"/>
  <c r="D13" i="5" l="1"/>
  <c r="F11" i="5"/>
  <c r="E10" i="5"/>
  <c r="D9" i="5"/>
  <c r="E64" i="5"/>
  <c r="D63" i="5"/>
  <c r="E62" i="5"/>
  <c r="D62" i="5"/>
  <c r="F62" i="5"/>
  <c r="F61" i="5"/>
  <c r="D60" i="5"/>
  <c r="F59" i="5"/>
  <c r="D58" i="5"/>
  <c r="E57" i="5"/>
  <c r="D57" i="5"/>
  <c r="F57" i="5"/>
  <c r="E56" i="5"/>
  <c r="D56" i="5"/>
  <c r="E55" i="5"/>
  <c r="D55" i="5"/>
  <c r="F55" i="5"/>
  <c r="E54" i="5"/>
  <c r="D54" i="5"/>
  <c r="F53" i="5"/>
  <c r="D52" i="5"/>
  <c r="F51" i="5"/>
  <c r="D50" i="5"/>
  <c r="E49" i="5"/>
  <c r="D49" i="5"/>
  <c r="F49" i="5"/>
  <c r="E48" i="5"/>
  <c r="D48" i="5"/>
  <c r="E47" i="5"/>
  <c r="D47" i="5"/>
  <c r="F47" i="5"/>
  <c r="E46" i="5"/>
  <c r="D46" i="5"/>
  <c r="F45" i="5"/>
  <c r="D44" i="5"/>
  <c r="F43" i="5"/>
  <c r="D42" i="5"/>
  <c r="E41" i="5"/>
  <c r="D41" i="5"/>
  <c r="F41" i="5"/>
  <c r="E40" i="5"/>
  <c r="D40" i="5"/>
  <c r="E39" i="5"/>
  <c r="D39" i="5"/>
  <c r="F39" i="5"/>
  <c r="E38" i="5"/>
  <c r="D38" i="5"/>
  <c r="F37" i="5"/>
  <c r="D36" i="5"/>
  <c r="F35" i="5"/>
  <c r="D34" i="5"/>
  <c r="E33" i="5"/>
  <c r="D33" i="5"/>
  <c r="F33" i="5"/>
  <c r="E32" i="5"/>
  <c r="D32" i="5"/>
  <c r="E31" i="5"/>
  <c r="D31" i="5"/>
  <c r="F31" i="5"/>
  <c r="E30" i="5"/>
  <c r="D30" i="5"/>
  <c r="F29" i="5"/>
  <c r="D28" i="5"/>
  <c r="F27" i="5"/>
  <c r="D26" i="5"/>
  <c r="E25" i="5"/>
  <c r="D25" i="5"/>
  <c r="F25" i="5"/>
  <c r="E24" i="5"/>
  <c r="D24" i="5"/>
  <c r="E23" i="5"/>
  <c r="D23" i="5"/>
  <c r="F23" i="5"/>
  <c r="E22" i="5"/>
  <c r="D22" i="5"/>
  <c r="F21" i="5"/>
  <c r="N3" i="5"/>
  <c r="H3" i="5"/>
  <c r="D20" i="5" l="1"/>
  <c r="E6" i="5"/>
  <c r="F5" i="5"/>
  <c r="E12" i="5"/>
  <c r="F12" i="5"/>
  <c r="F8" i="5"/>
  <c r="D8" i="5"/>
  <c r="E8" i="5"/>
  <c r="F7" i="5"/>
  <c r="F19" i="5"/>
  <c r="E26" i="5"/>
  <c r="D27" i="5"/>
  <c r="E34" i="5"/>
  <c r="D35" i="5"/>
  <c r="E42" i="5"/>
  <c r="D43" i="5"/>
  <c r="E50" i="5"/>
  <c r="D51" i="5"/>
  <c r="E58" i="5"/>
  <c r="D59" i="5"/>
  <c r="E63" i="5"/>
  <c r="E13" i="5"/>
  <c r="E20" i="5"/>
  <c r="D21" i="5"/>
  <c r="E27" i="5"/>
  <c r="E28" i="5"/>
  <c r="D29" i="5"/>
  <c r="E35" i="5"/>
  <c r="E36" i="5"/>
  <c r="D37" i="5"/>
  <c r="E43" i="5"/>
  <c r="E44" i="5"/>
  <c r="D45" i="5"/>
  <c r="E51" i="5"/>
  <c r="E52" i="5"/>
  <c r="D53" i="5"/>
  <c r="E59" i="5"/>
  <c r="E60" i="5"/>
  <c r="D61" i="5"/>
  <c r="E9" i="5"/>
  <c r="D5" i="5"/>
  <c r="D7" i="5"/>
  <c r="E5" i="5"/>
  <c r="D11" i="5"/>
  <c r="E21" i="5"/>
  <c r="E29" i="5"/>
  <c r="E37" i="5"/>
  <c r="E45" i="5"/>
  <c r="E53" i="5"/>
  <c r="D12" i="5"/>
  <c r="D19" i="5"/>
  <c r="F10" i="5"/>
  <c r="F13" i="5"/>
  <c r="F26" i="5"/>
  <c r="F38" i="5"/>
  <c r="F40" i="5"/>
  <c r="F42" i="5"/>
  <c r="F44" i="5"/>
  <c r="F52" i="5"/>
  <c r="F56" i="5"/>
  <c r="F58" i="5"/>
  <c r="F63" i="5"/>
  <c r="D6" i="5"/>
  <c r="E7" i="5"/>
  <c r="D10" i="5"/>
  <c r="E11" i="5"/>
  <c r="E19" i="5"/>
  <c r="E61" i="5"/>
  <c r="D64" i="5"/>
  <c r="F6" i="5"/>
  <c r="F64" i="5"/>
  <c r="F9" i="5"/>
  <c r="F20" i="5"/>
  <c r="F22" i="5"/>
  <c r="F24" i="5"/>
  <c r="F28" i="5"/>
  <c r="F30" i="5"/>
  <c r="F32" i="5"/>
  <c r="F34" i="5"/>
  <c r="F36" i="5"/>
  <c r="F46" i="5"/>
  <c r="F48" i="5"/>
  <c r="F50" i="5"/>
  <c r="F54" i="5"/>
  <c r="F60" i="5"/>
  <c r="E18" i="5" l="1"/>
  <c r="F4" i="5"/>
  <c r="E4" i="5"/>
  <c r="D18" i="5"/>
  <c r="F18" i="5"/>
  <c r="D4" i="5" l="1"/>
  <c r="E21" i="1"/>
  <c r="E20" i="1"/>
  <c r="E19" i="1"/>
  <c r="E18" i="1"/>
  <c r="E17" i="1"/>
  <c r="E16" i="1"/>
  <c r="E15" i="1"/>
  <c r="E14" i="1"/>
  <c r="D33" i="1"/>
  <c r="B37" i="1" s="1"/>
  <c r="H28" i="1"/>
  <c r="H29" i="1" s="1"/>
  <c r="H30" i="1" s="1"/>
  <c r="H31" i="1" s="1"/>
  <c r="H32" i="1" s="1"/>
  <c r="H33" i="1" s="1"/>
  <c r="H34" i="1" s="1"/>
  <c r="H35" i="1" s="1"/>
  <c r="H36" i="1" s="1"/>
  <c r="H37" i="1" s="1"/>
  <c r="H38" i="1" s="1"/>
  <c r="H39" i="1" s="1"/>
  <c r="H40" i="1" s="1"/>
  <c r="H41" i="1" s="1"/>
  <c r="H42" i="1" s="1"/>
  <c r="H43" i="1" s="1"/>
  <c r="H44" i="1" s="1"/>
  <c r="H45" i="1" s="1"/>
  <c r="H46" i="1" s="1"/>
  <c r="H47" i="1" s="1"/>
  <c r="H48" i="1" s="1"/>
  <c r="H49" i="1" s="1"/>
  <c r="H50" i="1" s="1"/>
  <c r="H51" i="1" s="1"/>
  <c r="H52" i="1" s="1"/>
  <c r="H53" i="1" s="1"/>
  <c r="H54" i="1" s="1"/>
  <c r="H55" i="1" s="1"/>
  <c r="H56" i="1" s="1"/>
  <c r="H57" i="1" s="1"/>
  <c r="H58" i="1" s="1"/>
  <c r="H59" i="1" s="1"/>
  <c r="H60" i="1" s="1"/>
  <c r="H61" i="1" s="1"/>
  <c r="H62" i="1" s="1"/>
  <c r="H63" i="1" s="1"/>
  <c r="H64" i="1" s="1"/>
  <c r="H65" i="1" s="1"/>
  <c r="H66" i="1" s="1"/>
  <c r="H67" i="1" s="1"/>
  <c r="H68" i="1" s="1"/>
  <c r="H69" i="1" s="1"/>
  <c r="H70" i="1" s="1"/>
  <c r="H71" i="1" s="1"/>
  <c r="H72" i="1" s="1"/>
  <c r="H73" i="1" s="1"/>
  <c r="H74" i="1" s="1"/>
  <c r="H75" i="1" s="1"/>
  <c r="H76" i="1" s="1"/>
  <c r="D7" i="1"/>
  <c r="F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Jean Luc PIROT</author>
  </authors>
  <commentList>
    <comment ref="I1" authorId="0" shapeId="0" xr:uid="{3B2B1019-5F20-4AA1-B332-B3E5054E1543}">
      <text>
        <r>
          <rPr>
            <sz val="9"/>
            <color indexed="81"/>
            <rFont val="Tahoma"/>
            <family val="2"/>
          </rPr>
          <t>Pour passer à la ligne lors de la saisie, faire &lt;Alt&gt;*&lt;Entrée&gt; sous Windows ou &lt;command&gt;*&lt;Entrée&gt; sous MacOS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Jean Luc PIROT</author>
  </authors>
  <commentList>
    <comment ref="I8" authorId="0" shapeId="0" xr:uid="{7EA92775-964D-4B41-B055-35828E7012BC}">
      <text>
        <r>
          <rPr>
            <sz val="9"/>
            <color indexed="81"/>
            <rFont val="Tahoma"/>
            <family val="2"/>
          </rPr>
          <t>Pour passer à la ligne lors de la saisie, faire &lt;Alt&gt;*&lt;Entrée&gt; sous Windows ou &lt;command&gt;*&lt;Entrée&gt; sous MacOS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<sst xmlns="http://schemas.openxmlformats.org/spreadsheetml/2006/main" count="273" uniqueCount="170">
  <si>
    <t xml:space="preserve">durée totale : </t>
  </si>
  <si>
    <t>Prolongation ? :</t>
  </si>
  <si>
    <t>durée initiale :</t>
  </si>
  <si>
    <t>date de fin (*) :</t>
  </si>
  <si>
    <t>Date de début (*) :</t>
  </si>
  <si>
    <t>Revision du Plan Local de l'Urbanisme (PLU) de PéNESTIN</t>
  </si>
  <si>
    <t>Objet de l'enquête (*) :</t>
  </si>
  <si>
    <t>PARAMETRES DE L'ENQUETE PUBLIQUE</t>
  </si>
  <si>
    <t>COMMUNES CONCERNEES PAR L'ENQUETE</t>
  </si>
  <si>
    <t>Saisir ici :
l’objet de l’enquête (limité à 70 car.), 
les dates de début, de fin, et le cas échéant, de fin de prolongation de l'enquête
Les dates sont à saisir sous forme numérique exclusivement. 
Les rubriques signalées par (*) sont obligatoires.</t>
  </si>
  <si>
    <t>Nombre de communes concernées :</t>
  </si>
  <si>
    <t>Saisir le nombre de communes concernés par l’enquête 
(dans la limite de 50), 
puis pour chacune d’elle : 
son nom (limite : 30 car.) 
un code associé (3-5 car.)
et si une permanence y aura lieu</t>
  </si>
  <si>
    <t>nombre de lieux de permanence ?</t>
  </si>
  <si>
    <t>Nom  (*)</t>
  </si>
  <si>
    <t>code (*)</t>
  </si>
  <si>
    <t>OUI</t>
  </si>
  <si>
    <t>COMPOSITION DE LA COMMISSION D'ENQUETE</t>
  </si>
  <si>
    <t>Prénom - NOM (*)</t>
  </si>
  <si>
    <t>Code (*)</t>
  </si>
  <si>
    <t xml:space="preserve"> </t>
  </si>
  <si>
    <t>Saisir le nombre de membre de la commission d’enquête (dans la limite de 9), puis pour chacun d’eux : le nom (limite : 30 car.) un code (3-5 car.)</t>
  </si>
  <si>
    <t>ORGANISATION DE L'ENQUETE PUBLIQUE</t>
  </si>
  <si>
    <t>GESTION DES OBSERVATIONS</t>
  </si>
  <si>
    <r>
      <rPr>
        <b/>
        <sz val="28"/>
        <color theme="9" tint="-0.499984740745262"/>
        <rFont val="Arial"/>
        <family val="2"/>
      </rPr>
      <t>G</t>
    </r>
    <r>
      <rPr>
        <sz val="22"/>
        <color theme="9" tint="-0.499984740745262"/>
        <rFont val="Arial"/>
        <family val="2"/>
      </rPr>
      <t>estion des</t>
    </r>
    <r>
      <rPr>
        <b/>
        <sz val="28"/>
        <color theme="9" tint="-0.499984740745262"/>
        <rFont val="Arial"/>
        <family val="2"/>
      </rPr>
      <t xml:space="preserve"> O</t>
    </r>
    <r>
      <rPr>
        <sz val="22"/>
        <color theme="9" tint="-0.499984740745262"/>
        <rFont val="Arial"/>
        <family val="2"/>
      </rPr>
      <t>bservations</t>
    </r>
  </si>
  <si>
    <t>© 2019 J-Lc Pirot</t>
  </si>
  <si>
    <t/>
  </si>
  <si>
    <t>(Version : 2-48h)</t>
  </si>
  <si>
    <t>Version</t>
  </si>
  <si>
    <t>Nbre Observ. Traitées</t>
  </si>
  <si>
    <t>Membre de la commission d'enquête</t>
  </si>
  <si>
    <t>Code</t>
  </si>
  <si>
    <t>Registre dématérialisé</t>
  </si>
  <si>
    <t>M</t>
  </si>
  <si>
    <t>Courriel</t>
  </si>
  <si>
    <t>@</t>
  </si>
  <si>
    <t>Courrier</t>
  </si>
  <si>
    <t>C</t>
  </si>
  <si>
    <t>Registre</t>
  </si>
  <si>
    <t>R</t>
  </si>
  <si>
    <t>Registre Dematérialisé</t>
  </si>
  <si>
    <t>DEMAT</t>
  </si>
  <si>
    <t>***Toutes communes***</t>
  </si>
  <si>
    <t>**TC*</t>
  </si>
  <si>
    <t>Nombre d'observations recueillies</t>
  </si>
  <si>
    <t>Lieu de dépôt des observations</t>
  </si>
  <si>
    <t>Commune concernée par l'observation</t>
  </si>
  <si>
    <t xml:space="preserve">Saisir la date et choisir le code lieu d'une permanence dans la liste déroulante, puis saisir les horaires dans la colonne du ou des CE concerné(s) par cette permanence. </t>
  </si>
  <si>
    <t>Membres de la commission d'enquête</t>
  </si>
  <si>
    <t>Nbre Crénaux Permanences</t>
  </si>
  <si>
    <t>matin</t>
  </si>
  <si>
    <t>a-midi</t>
  </si>
  <si>
    <t>Permanences</t>
  </si>
  <si>
    <t>Totalisation</t>
  </si>
  <si>
    <t>Dates début/fin :</t>
  </si>
  <si>
    <t>horaires</t>
  </si>
  <si>
    <t>Date</t>
  </si>
  <si>
    <t>Code Lieu</t>
  </si>
  <si>
    <t>Lieu</t>
  </si>
  <si>
    <t>Créneaux</t>
  </si>
  <si>
    <t>Début</t>
  </si>
  <si>
    <t>Fin</t>
  </si>
  <si>
    <t>Lieux d'enquête</t>
  </si>
  <si>
    <t>Nbre Permanences</t>
  </si>
  <si>
    <t>date</t>
  </si>
  <si>
    <t>libellé</t>
  </si>
  <si>
    <t>Thématiques</t>
  </si>
  <si>
    <t xml:space="preserve">Indiquer ci-dessus le nombre (dans la limite de 12) puis, dans le tableau de droite, les libellés des thématiques principales qui permettront de ventiler les observations recueillies au cours de l’enquête.
Ces thématiques principales peuvent être déclinées en rubriques dans la limite de 9 par thématique dans les tableaux en colonne de droite.
</t>
  </si>
  <si>
    <t>Rubriques</t>
  </si>
  <si>
    <t>PARAMETRAGE DES THEMATIQUES ET RUBRIQUES</t>
  </si>
  <si>
    <t>THEMATIQUES RETENUES :</t>
  </si>
  <si>
    <t>Accès aux Rubriques</t>
  </si>
  <si>
    <t>nbre de RUBRIQUES retenues 
(max : 9)</t>
  </si>
  <si>
    <t>liste filtrée</t>
  </si>
  <si>
    <t>recherche</t>
  </si>
  <si>
    <t>Libellés abrégés</t>
  </si>
  <si>
    <t>Ligne</t>
  </si>
  <si>
    <t>n° registre numérique</t>
  </si>
  <si>
    <t>Lieu d'enquête</t>
  </si>
  <si>
    <t>Source (R/C/M/@)</t>
  </si>
  <si>
    <t>numéro d'ordre</t>
  </si>
  <si>
    <t>Référence</t>
  </si>
  <si>
    <t>Observation traitée par :</t>
  </si>
  <si>
    <t>Prénom NOM (qualité)
Adresse
Association/collectif</t>
  </si>
  <si>
    <t>Nbre de signataire(s)</t>
  </si>
  <si>
    <t>Commune concernée :</t>
  </si>
  <si>
    <t>Sens de l'observation : &lt;F&gt;avorable, &lt;D&gt;éfavorable, &lt;N&gt;eutre,&lt;H&gt;ors sujet</t>
  </si>
  <si>
    <t>Théme</t>
  </si>
  <si>
    <t>Résumé de l'observation</t>
  </si>
  <si>
    <t>Annotations</t>
  </si>
  <si>
    <t>La colonne ligne permet de numéroter automatiquement chaque ligne de saisie pour vérifier simplement le nombre d'observations saisies</t>
  </si>
  <si>
    <t>La colonne n° de registre numérique permet de verifier la reprise des observations reçues par ce canal.</t>
  </si>
  <si>
    <t>Il est conseillé de conserver la colonne date</t>
  </si>
  <si>
    <t>La colonne Lieu d'enquête peut être supprimée dans le cas où il n'existe qu'un seul lieu</t>
  </si>
  <si>
    <t>Il est conseillé de conserver la colonne source qui génère un histogramme dans les stats graphiques</t>
  </si>
  <si>
    <t>Il est conseillé de conserver la colonne numéro d'ordre</t>
  </si>
  <si>
    <t>La référence est composée automatiquement. Il est conseillé de la conserver,</t>
  </si>
  <si>
    <t>Cette colonne permet d'attribuer à un CE, l'ensemble des observations qu'il a traité. Cette colonne peut être supprimée si vous n'êtes pas en commission.</t>
  </si>
  <si>
    <t>Cette colonne ne doit pas être supprimée</t>
  </si>
  <si>
    <t>Cette information permet d'identifier les observations portées par un groupe de personnes</t>
  </si>
  <si>
    <t>Cette colonne peut être supprimée si l'enquête porte sur une seule commune,</t>
  </si>
  <si>
    <t>Cette colonne permet d'alimenter un histogramme dans les stats graphiques</t>
  </si>
  <si>
    <t>Il est conseillé de conserver cette colonne thème</t>
  </si>
  <si>
    <t>il est conseillé de conserver cette colonne</t>
  </si>
  <si>
    <t>Observations</t>
  </si>
  <si>
    <t>Cette dernière colonne est à usage interne : elle ne fait l'objet d'aucun traitement</t>
  </si>
  <si>
    <t>H</t>
  </si>
  <si>
    <t>F</t>
  </si>
  <si>
    <t xml:space="preserve">DEMAT </t>
  </si>
  <si>
    <t>C_Communes</t>
  </si>
  <si>
    <t>C_Permanences</t>
  </si>
  <si>
    <t>Mode de dépôt des observations</t>
  </si>
  <si>
    <t>Sens de l'observation</t>
  </si>
  <si>
    <t>- sur registre</t>
  </si>
  <si>
    <t>- par courrier</t>
  </si>
  <si>
    <t>- par courriel</t>
  </si>
  <si>
    <t>- sur registre électronique</t>
  </si>
  <si>
    <t>Nombre de signataires :</t>
  </si>
  <si>
    <t>Avis</t>
  </si>
  <si>
    <t>Favorable</t>
  </si>
  <si>
    <t>D</t>
  </si>
  <si>
    <t>Défavorable</t>
  </si>
  <si>
    <t>N</t>
  </si>
  <si>
    <t>Neutre</t>
  </si>
  <si>
    <t>Hors sujet</t>
  </si>
  <si>
    <t>Réf.Obs.</t>
  </si>
  <si>
    <t>Déposant</t>
  </si>
  <si>
    <t>Contribution</t>
  </si>
  <si>
    <t>Réponse du porteur de projet</t>
  </si>
  <si>
    <t>Observations relevant du thème :</t>
  </si>
  <si>
    <t>ET concernant la commune de :</t>
  </si>
  <si>
    <t>Commune
concernée :</t>
  </si>
  <si>
    <t>Pour filtrer les observations concernant une rubrique ET une commune, sélectionner cette rubrique et cette commune dans les listes déroulantes proposées, puis cliquer sur le bouton 'sélection des observations'.
Pour imprimer la sélection obtenue, utiliser le bouton 'impression'</t>
  </si>
  <si>
    <t>Thématique</t>
  </si>
  <si>
    <t>observations sur registre papier</t>
  </si>
  <si>
    <t>observations par courrier</t>
  </si>
  <si>
    <t>observations sur registre dématérialisé</t>
  </si>
  <si>
    <t>observations par courriel</t>
  </si>
  <si>
    <t>Lieu de permanence (OUI/non) ?</t>
  </si>
  <si>
    <t>Aucune contribution par ce canal</t>
  </si>
  <si>
    <t>Modification de rubrique</t>
  </si>
  <si>
    <t>Rubrique à modifier :</t>
  </si>
  <si>
    <t>Voulez vous créer une nouvelle thématique ?</t>
  </si>
  <si>
    <t>libellé :</t>
  </si>
  <si>
    <t>Voulez vous créer une nouvelle rubrique ?</t>
  </si>
  <si>
    <t>non</t>
  </si>
  <si>
    <t>CETTE PROCEDURE EST EN COURS DE DEVELOPPEMENT !!!</t>
  </si>
  <si>
    <t>R:</t>
  </si>
  <si>
    <t>C:</t>
  </si>
  <si>
    <t>M:</t>
  </si>
  <si>
    <t>@:</t>
  </si>
  <si>
    <t>t1</t>
  </si>
  <si>
    <t>r11</t>
  </si>
  <si>
    <t>11-r11</t>
  </si>
  <si>
    <t>1 - t1</t>
  </si>
  <si>
    <t>11 - r11</t>
  </si>
  <si>
    <t>test</t>
  </si>
  <si>
    <t>Dimension des références</t>
  </si>
  <si>
    <t>commissaire-enquêteur</t>
  </si>
  <si>
    <t>CE1</t>
  </si>
  <si>
    <t>Commune</t>
  </si>
  <si>
    <t>Com</t>
  </si>
  <si>
    <t>3.00k</t>
  </si>
  <si>
    <t>Aucune contribution pour cette rubrique</t>
  </si>
  <si>
    <t>X</t>
  </si>
  <si>
    <t>x</t>
  </si>
  <si>
    <t>Commune
10:00-12:00</t>
  </si>
  <si>
    <t>Commune
13:30-18:30</t>
  </si>
  <si>
    <t>Commune
14:00-17:00</t>
  </si>
  <si>
    <t>Commune
9:00-11:00</t>
  </si>
  <si>
    <t>21-R21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</si>
</sst>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_(* \(#,##0.00\);_(* &quot;-&quot;??_);_(@_)"/>
    <numFmt numFmtId="165" formatCode="00000"/>
    <numFmt numFmtId="166" formatCode="[$-F800]dddd\,\ mmmm\ dd\,\ yyyy"/>
    <numFmt numFmtId="167" formatCode="ddd\ d\ mmm\ yy"/>
    <numFmt numFmtId="168" formatCode="[$-40C]d\-mmm\-yy;@"/>
    <numFmt numFmtId="169" formatCode="_(* #,##0_);_(* \(#,##0\);_(* &quot;-&quot;??_);_(@_)"/>
    <numFmt numFmtId="170" formatCode="d/m;@"/>
    <numFmt numFmtId="171" formatCode="_-* #,##0.00\ _€_-;\-* #,##0.00\ _€_-;_-* &quot;-&quot;??\ _€_-;_-@_-"/>
    <numFmt numFmtId="172" formatCode="_-* #,##0\ _€_-;\-* #,##0\ _€_-;_-* &quot;-&quot;??\ _€_-;_-@_-"/>
    <numFmt numFmtId="173" formatCode="_-* #,##0_-;\-* #,##0_-;_-* &quot;-&quot;??_-;_-@_-"/>
  </numFmts>
  <fonts count="54" x14ac:knownFonts="1">
    <font>
      <sz val="11"/>
      <color theme="1"/>
      <name val="Calibri"/>
      <family val="2"/>
      <scheme val="minor"/>
    </font>
    <font>
      <b/>
      <sz val="11"/>
      <color theme="0"/>
      <name val="Calibri"/>
      <family val="2"/>
      <scheme val="minor"/>
    </font>
    <font>
      <sz val="11"/>
      <color theme="0"/>
      <name val="Calibri"/>
      <family val="2"/>
      <scheme val="minor"/>
    </font>
    <font>
      <sz val="8"/>
      <color theme="1"/>
      <name val="Calibri"/>
      <family val="2"/>
      <scheme val="minor"/>
    </font>
    <font>
      <sz val="9"/>
      <name val="Calibri"/>
      <family val="2"/>
      <scheme val="minor"/>
    </font>
    <font>
      <sz val="10"/>
      <color theme="1"/>
      <name val="Calibri"/>
      <family val="2"/>
      <scheme val="minor"/>
    </font>
    <font>
      <b/>
      <sz val="11"/>
      <color theme="1"/>
      <name val="Calibri"/>
      <family val="2"/>
      <scheme val="minor"/>
    </font>
    <font>
      <sz val="11"/>
      <color theme="9" tint="0.79998168889431442"/>
      <name val="Calibri"/>
      <family val="2"/>
      <scheme val="minor"/>
    </font>
    <font>
      <sz val="11"/>
      <name val="Calibri"/>
      <family val="2"/>
      <scheme val="minor"/>
    </font>
    <font>
      <sz val="12"/>
      <color theme="1"/>
      <name val="Calibri"/>
      <family val="2"/>
      <scheme val="minor"/>
    </font>
    <font>
      <b/>
      <sz val="16"/>
      <color theme="0"/>
      <name val="Calibri"/>
      <family val="2"/>
      <scheme val="minor"/>
    </font>
    <font>
      <b/>
      <sz val="16"/>
      <color theme="9" tint="-0.499984740745262"/>
      <name val="Calibri"/>
      <family val="2"/>
      <scheme val="minor"/>
    </font>
    <font>
      <b/>
      <sz val="16"/>
      <name val="Calibri"/>
      <family val="2"/>
      <scheme val="minor"/>
    </font>
    <font>
      <b/>
      <sz val="12"/>
      <color theme="9" tint="-0.249977111117893"/>
      <name val="Calibri"/>
      <family val="2"/>
      <scheme val="minor"/>
    </font>
    <font>
      <sz val="48"/>
      <name val="Calibri"/>
      <family val="2"/>
      <scheme val="minor"/>
    </font>
    <font>
      <sz val="10"/>
      <name val="Arial"/>
      <family val="2"/>
    </font>
    <font>
      <i/>
      <sz val="9"/>
      <color theme="8" tint="-0.249977111117893"/>
      <name val="Arial"/>
      <family val="2"/>
    </font>
    <font>
      <sz val="48"/>
      <color theme="1"/>
      <name val="Calibri"/>
      <family val="2"/>
      <scheme val="minor"/>
    </font>
    <font>
      <i/>
      <sz val="10"/>
      <color theme="9" tint="-0.249977111117893"/>
      <name val="Arial"/>
      <family val="2"/>
    </font>
    <font>
      <i/>
      <sz val="9"/>
      <color theme="9" tint="0.39997558519241921"/>
      <name val="Arial"/>
      <family val="2"/>
    </font>
    <font>
      <b/>
      <sz val="28"/>
      <color theme="9" tint="-0.499984740745262"/>
      <name val="Arial"/>
      <family val="2"/>
    </font>
    <font>
      <sz val="22"/>
      <color theme="9" tint="-0.499984740745262"/>
      <name val="Arial"/>
      <family val="2"/>
    </font>
    <font>
      <sz val="11"/>
      <color theme="1"/>
      <name val="Calibri"/>
      <family val="2"/>
      <scheme val="minor"/>
    </font>
    <font>
      <b/>
      <sz val="8"/>
      <color theme="0"/>
      <name val="Arial"/>
      <family val="2"/>
    </font>
    <font>
      <b/>
      <sz val="11"/>
      <color theme="0"/>
      <name val="Arial"/>
      <family val="2"/>
    </font>
    <font>
      <sz val="11"/>
      <color theme="1"/>
      <name val="Calibri"/>
      <family val="2"/>
    </font>
    <font>
      <b/>
      <sz val="9"/>
      <color theme="0"/>
      <name val="Arial"/>
      <family val="2"/>
    </font>
    <font>
      <b/>
      <sz val="8"/>
      <color rgb="FFFF0000"/>
      <name val="Arial"/>
      <family val="2"/>
    </font>
    <font>
      <sz val="11"/>
      <color rgb="FF000000"/>
      <name val="Calibri"/>
      <family val="2"/>
      <scheme val="minor"/>
    </font>
    <font>
      <i/>
      <sz val="12"/>
      <color rgb="FF000000"/>
      <name val="Calibri"/>
      <family val="2"/>
      <scheme val="minor"/>
    </font>
    <font>
      <b/>
      <sz val="14"/>
      <color rgb="FF000000"/>
      <name val="Calibri"/>
      <family val="2"/>
      <scheme val="minor"/>
    </font>
    <font>
      <sz val="8"/>
      <name val="Calibri"/>
      <family val="2"/>
      <scheme val="minor"/>
    </font>
    <font>
      <u/>
      <sz val="11"/>
      <color theme="10"/>
      <name val="Calibri"/>
      <family val="2"/>
      <scheme val="minor"/>
    </font>
    <font>
      <b/>
      <sz val="12"/>
      <color theme="0"/>
      <name val="Arial"/>
      <family val="2"/>
    </font>
    <font>
      <sz val="11"/>
      <color rgb="FFFF0000"/>
      <name val="Calibri"/>
      <family val="2"/>
      <scheme val="minor"/>
    </font>
    <font>
      <sz val="14"/>
      <color theme="1"/>
      <name val="Calibri"/>
      <family val="2"/>
      <scheme val="minor"/>
    </font>
    <font>
      <sz val="9"/>
      <color indexed="81"/>
      <name val="Tahoma"/>
      <family val="2"/>
    </font>
    <font>
      <sz val="11"/>
      <name val="Calibri"/>
      <family val="2"/>
    </font>
    <font>
      <sz val="11"/>
      <color rgb="FF000000"/>
      <name val="Calibri"/>
      <family val="2"/>
    </font>
    <font>
      <sz val="11"/>
      <color rgb="FF333333"/>
      <name val="Calibri"/>
      <family val="2"/>
      <scheme val="minor"/>
    </font>
    <font>
      <sz val="9"/>
      <color theme="1"/>
      <name val="Calibri"/>
      <family val="2"/>
      <scheme val="minor"/>
    </font>
    <font>
      <sz val="10"/>
      <color rgb="FF333333"/>
      <name val="Arial"/>
      <family val="2"/>
    </font>
    <font>
      <sz val="10"/>
      <color rgb="FF333333"/>
      <name val="Calibri"/>
      <family val="2"/>
      <scheme val="minor"/>
    </font>
    <font>
      <sz val="11"/>
      <color rgb="FF060000"/>
      <name val="Calibri"/>
      <family val="2"/>
      <scheme val="minor"/>
    </font>
    <font>
      <b/>
      <sz val="14"/>
      <color theme="0"/>
      <name val="Calibri"/>
      <family val="2"/>
      <scheme val="minor"/>
    </font>
    <font>
      <b/>
      <sz val="12"/>
      <color theme="0"/>
      <name val="Calibri"/>
      <family val="2"/>
      <scheme val="minor"/>
    </font>
    <font>
      <sz val="12"/>
      <color theme="0"/>
      <name val="Calibri"/>
      <family val="2"/>
      <scheme val="minor"/>
    </font>
    <font>
      <b/>
      <sz val="13"/>
      <color rgb="FF000000"/>
      <name val="Calibri"/>
      <family val="2"/>
      <scheme val="minor"/>
    </font>
    <font>
      <i/>
      <sz val="11"/>
      <color rgb="FF000000"/>
      <name val="Calibri"/>
      <family val="2"/>
      <scheme val="minor"/>
    </font>
    <font>
      <b/>
      <sz val="14"/>
      <color theme="1"/>
      <name val="Calibri"/>
      <family val="2"/>
      <scheme val="minor"/>
    </font>
    <font>
      <i/>
      <sz val="11"/>
      <color theme="1"/>
      <name val="Calibri"/>
      <family val="2"/>
      <scheme val="minor"/>
    </font>
    <font>
      <b/>
      <sz val="12"/>
      <color rgb="FF000000"/>
      <name val="Calibri"/>
      <family val="2"/>
      <scheme val="minor"/>
    </font>
    <font>
      <b/>
      <sz val="9"/>
      <color rgb="FF000000"/>
      <name val="Calibri"/>
      <family val="2"/>
      <scheme val="minor"/>
    </font>
    <font>
      <i/>
      <sz val="10"/>
      <color rgb="FF000000"/>
      <name val="Calibri"/>
      <family val="2"/>
      <scheme val="minor"/>
    </font>
  </fonts>
  <fills count="13">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9" tint="0.39994506668294322"/>
        <bgColor indexed="64"/>
      </patternFill>
    </fill>
    <fill>
      <patternFill patternType="solid">
        <fgColor theme="9" tint="0.79998168889431442"/>
        <bgColor rgb="FFFFE598"/>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A6A6A6"/>
        <bgColor indexed="64"/>
      </patternFill>
    </fill>
    <fill>
      <patternFill patternType="solid">
        <fgColor rgb="FFD9D9D9"/>
        <bgColor indexed="64"/>
      </patternFill>
    </fill>
    <fill>
      <patternFill patternType="solid">
        <fgColor rgb="FFF2F2F2"/>
        <bgColor indexed="64"/>
      </patternFill>
    </fill>
  </fills>
  <borders count="47">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thick">
        <color theme="9" tint="-0.499984740745262"/>
      </left>
      <right/>
      <top style="thick">
        <color theme="9" tint="-0.499984740745262"/>
      </top>
      <bottom/>
      <diagonal/>
    </border>
    <border>
      <left/>
      <right/>
      <top style="thick">
        <color theme="9" tint="-0.499984740745262"/>
      </top>
      <bottom/>
      <diagonal/>
    </border>
    <border>
      <left/>
      <right style="thick">
        <color theme="9" tint="-0.499984740745262"/>
      </right>
      <top style="thick">
        <color theme="9" tint="-0.499984740745262"/>
      </top>
      <bottom/>
      <diagonal/>
    </border>
    <border>
      <left style="thick">
        <color theme="9" tint="-0.499984740745262"/>
      </left>
      <right/>
      <top/>
      <bottom/>
      <diagonal/>
    </border>
    <border>
      <left/>
      <right style="thick">
        <color theme="9" tint="-0.499984740745262"/>
      </right>
      <top/>
      <bottom/>
      <diagonal/>
    </border>
    <border>
      <left style="thick">
        <color theme="9" tint="-0.499984740745262"/>
      </left>
      <right/>
      <top/>
      <bottom style="thick">
        <color theme="9" tint="-0.499984740745262"/>
      </bottom>
      <diagonal/>
    </border>
    <border>
      <left/>
      <right/>
      <top/>
      <bottom style="thick">
        <color theme="9" tint="-0.499984740745262"/>
      </bottom>
      <diagonal/>
    </border>
    <border>
      <left/>
      <right style="thick">
        <color theme="9" tint="-0.499984740745262"/>
      </right>
      <top/>
      <bottom style="thick">
        <color theme="9" tint="-0.499984740745262"/>
      </bottom>
      <diagonal/>
    </border>
    <border>
      <left style="thin">
        <color indexed="64"/>
      </left>
      <right style="thin">
        <color indexed="64"/>
      </right>
      <top style="hair">
        <color theme="0" tint="-0.499984740745262"/>
      </top>
      <bottom style="hair">
        <color theme="0" tint="-0.499984740745262"/>
      </bottom>
      <diagonal/>
    </border>
    <border>
      <left style="thin">
        <color indexed="64"/>
      </left>
      <right style="thin">
        <color indexed="64"/>
      </right>
      <top style="hair">
        <color theme="0" tint="-0.499984740745262"/>
      </top>
      <bottom style="thin">
        <color indexed="64"/>
      </bottom>
      <diagonal/>
    </border>
    <border>
      <left style="thin">
        <color indexed="64"/>
      </left>
      <right style="thin">
        <color indexed="64"/>
      </right>
      <top style="thin">
        <color indexed="64"/>
      </top>
      <bottom style="hair">
        <color theme="0" tint="-0.499984740745262"/>
      </bottom>
      <diagonal/>
    </border>
    <border>
      <left style="thin">
        <color indexed="64"/>
      </left>
      <right style="thin">
        <color indexed="64"/>
      </right>
      <top style="thin">
        <color indexed="64"/>
      </top>
      <bottom/>
      <diagonal/>
    </border>
    <border>
      <left/>
      <right/>
      <top style="hair">
        <color theme="0" tint="-0.499984740745262"/>
      </top>
      <bottom/>
      <diagonal/>
    </border>
    <border>
      <left style="thin">
        <color theme="9" tint="-0.249977111117893"/>
      </left>
      <right/>
      <top style="thin">
        <color theme="9" tint="-0.249977111117893"/>
      </top>
      <bottom style="thin">
        <color theme="9" tint="-0.249977111117893"/>
      </bottom>
      <diagonal/>
    </border>
    <border>
      <left style="thin">
        <color theme="9" tint="-0.249977111117893"/>
      </left>
      <right style="thin">
        <color indexed="64"/>
      </right>
      <top style="thin">
        <color theme="9" tint="-0.249977111117893"/>
      </top>
      <bottom style="thin">
        <color theme="9" tint="-0.249977111117893"/>
      </bottom>
      <diagonal/>
    </border>
    <border>
      <left/>
      <right/>
      <top style="thin">
        <color theme="9" tint="-0.249977111117893"/>
      </top>
      <bottom style="thin">
        <color theme="9" tint="-0.249977111117893"/>
      </bottom>
      <diagonal/>
    </border>
    <border>
      <left style="thin">
        <color theme="9" tint="-0.249977111117893"/>
      </left>
      <right/>
      <top style="thin">
        <color theme="9" tint="-0.249977111117893"/>
      </top>
      <bottom/>
      <diagonal/>
    </border>
    <border>
      <left style="thin">
        <color theme="9" tint="-0.249977111117893"/>
      </left>
      <right style="thin">
        <color indexed="64"/>
      </right>
      <top style="thin">
        <color theme="9" tint="-0.249977111117893"/>
      </top>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right style="thin">
        <color auto="1"/>
      </right>
      <top style="thin">
        <color indexed="64"/>
      </top>
      <bottom style="hair">
        <color auto="1"/>
      </bottom>
      <diagonal/>
    </border>
    <border>
      <left style="thin">
        <color auto="1"/>
      </left>
      <right style="thin">
        <color indexed="64"/>
      </right>
      <top style="thin">
        <color indexed="64"/>
      </top>
      <bottom style="hair">
        <color auto="1"/>
      </bottom>
      <diagonal/>
    </border>
    <border>
      <left style="thin">
        <color auto="1"/>
      </left>
      <right style="thin">
        <color indexed="64"/>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style="thin">
        <color auto="1"/>
      </right>
      <top style="hair">
        <color auto="1"/>
      </top>
      <bottom/>
      <diagonal/>
    </border>
    <border>
      <left style="thin">
        <color indexed="64"/>
      </left>
      <right style="thin">
        <color indexed="64"/>
      </right>
      <top style="hair">
        <color theme="0" tint="-0.499984740745262"/>
      </top>
      <bottom/>
      <diagonal/>
    </border>
    <border>
      <left style="thin">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s>
  <cellStyleXfs count="6">
    <xf numFmtId="0" fontId="0" fillId="0" borderId="0"/>
    <xf numFmtId="0" fontId="15" fillId="0" borderId="0"/>
    <xf numFmtId="164" fontId="22" fillId="0" borderId="0" applyFont="0" applyFill="0" applyBorder="0" applyAlignment="0" applyProtection="0"/>
    <xf numFmtId="0" fontId="32" fillId="0" borderId="0" applyNumberFormat="0" applyFill="0" applyBorder="0" applyAlignment="0" applyProtection="0"/>
    <xf numFmtId="164" fontId="22" fillId="0" borderId="0" applyFont="0" applyFill="0" applyBorder="0" applyAlignment="0" applyProtection="0"/>
    <xf numFmtId="171" fontId="22" fillId="0" borderId="0" applyFont="0" applyFill="0" applyBorder="0" applyAlignment="0" applyProtection="0"/>
  </cellStyleXfs>
  <cellXfs count="488">
    <xf numFmtId="0" fontId="0" fillId="0" borderId="0" xfId="0"/>
    <xf numFmtId="0" fontId="0" fillId="0" borderId="0" xfId="0" applyAlignment="1">
      <alignment horizontal="center"/>
    </xf>
    <xf numFmtId="49" fontId="0" fillId="0" borderId="0" xfId="0" applyNumberFormat="1"/>
    <xf numFmtId="0" fontId="0" fillId="0" borderId="0" xfId="0" applyAlignment="1">
      <alignment horizontal="center" vertical="center"/>
    </xf>
    <xf numFmtId="0" fontId="0" fillId="0" borderId="0" xfId="0" applyAlignment="1">
      <alignment horizontal="center" vertical="center" wrapText="1"/>
    </xf>
    <xf numFmtId="166" fontId="0" fillId="0" borderId="4" xfId="0" applyNumberFormat="1" applyBorder="1" applyAlignment="1" applyProtection="1">
      <alignment horizontal="center"/>
      <protection locked="0"/>
    </xf>
    <xf numFmtId="0" fontId="0" fillId="0" borderId="4" xfId="0" applyBorder="1" applyAlignment="1" applyProtection="1">
      <alignment horizontal="center" vertical="center"/>
      <protection locked="0"/>
    </xf>
    <xf numFmtId="166" fontId="0" fillId="0" borderId="4" xfId="0" applyNumberFormat="1" applyBorder="1" applyAlignment="1" applyProtection="1">
      <alignment horizontal="center" vertical="center"/>
      <protection locked="0"/>
    </xf>
    <xf numFmtId="0" fontId="0" fillId="0" borderId="15"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4" xfId="0" applyBorder="1" applyAlignment="1" applyProtection="1">
      <alignment horizontal="center"/>
      <protection locked="0"/>
    </xf>
    <xf numFmtId="0" fontId="0" fillId="0" borderId="4" xfId="0" quotePrefix="1" applyBorder="1" applyAlignment="1" applyProtection="1">
      <alignment horizontal="center" vertical="center"/>
      <protection locked="0"/>
    </xf>
    <xf numFmtId="0" fontId="6" fillId="0" borderId="0" xfId="0" applyFont="1"/>
    <xf numFmtId="0" fontId="0" fillId="2" borderId="0" xfId="0" applyFill="1"/>
    <xf numFmtId="0" fontId="8" fillId="2" borderId="0" xfId="0" applyFont="1" applyFill="1"/>
    <xf numFmtId="0" fontId="10" fillId="2" borderId="0" xfId="0" applyFont="1" applyFill="1" applyAlignment="1">
      <alignment horizontal="center" vertical="center"/>
    </xf>
    <xf numFmtId="0" fontId="11" fillId="2" borderId="0" xfId="0" applyFont="1" applyFill="1" applyAlignment="1">
      <alignment vertical="center"/>
    </xf>
    <xf numFmtId="0" fontId="11" fillId="0" borderId="0" xfId="0" applyFont="1" applyAlignment="1">
      <alignment vertical="center"/>
    </xf>
    <xf numFmtId="0" fontId="13" fillId="2" borderId="0" xfId="0" applyFont="1" applyFill="1"/>
    <xf numFmtId="0" fontId="12" fillId="2" borderId="0" xfId="0" applyFont="1" applyFill="1" applyAlignment="1">
      <alignment horizontal="center" vertical="center"/>
    </xf>
    <xf numFmtId="0" fontId="12" fillId="2" borderId="0" xfId="0" applyFont="1" applyFill="1" applyAlignment="1">
      <alignment vertical="center"/>
    </xf>
    <xf numFmtId="0" fontId="14" fillId="2" borderId="0" xfId="0" applyFont="1" applyFill="1" applyAlignment="1">
      <alignment vertical="center" wrapText="1"/>
    </xf>
    <xf numFmtId="0" fontId="7" fillId="0" borderId="0" xfId="0" applyFont="1"/>
    <xf numFmtId="0" fontId="13" fillId="0" borderId="0" xfId="0" applyFont="1" applyAlignment="1">
      <alignment vertical="center" wrapText="1"/>
    </xf>
    <xf numFmtId="0" fontId="16" fillId="0" borderId="0" xfId="1" applyFont="1" applyAlignment="1">
      <alignment horizontal="center"/>
    </xf>
    <xf numFmtId="0" fontId="8" fillId="0" borderId="0" xfId="0" applyFont="1"/>
    <xf numFmtId="0" fontId="17" fillId="0" borderId="0" xfId="0" applyFont="1" applyAlignment="1">
      <alignment vertical="center" wrapText="1"/>
    </xf>
    <xf numFmtId="0" fontId="9" fillId="0" borderId="0" xfId="0" applyFont="1" applyAlignment="1">
      <alignment vertical="center" wrapText="1"/>
    </xf>
    <xf numFmtId="0" fontId="16" fillId="0" borderId="0" xfId="1" applyFont="1"/>
    <xf numFmtId="0" fontId="15" fillId="0" borderId="0" xfId="1"/>
    <xf numFmtId="0" fontId="18" fillId="0" borderId="0" xfId="1" applyFont="1" applyAlignment="1">
      <alignment horizontal="center" vertical="center"/>
    </xf>
    <xf numFmtId="0" fontId="11" fillId="5" borderId="0" xfId="0" applyFont="1" applyFill="1" applyAlignment="1">
      <alignment horizontal="center" vertical="center"/>
    </xf>
    <xf numFmtId="0" fontId="19" fillId="0" borderId="0" xfId="1" applyFont="1" applyAlignment="1">
      <alignment horizontal="center"/>
    </xf>
    <xf numFmtId="0" fontId="0" fillId="2" borderId="0" xfId="0" applyFill="1" applyAlignment="1">
      <alignment horizontal="center"/>
    </xf>
    <xf numFmtId="0" fontId="0" fillId="0" borderId="0" xfId="0" applyAlignment="1">
      <alignment horizontal="left" vertical="center"/>
    </xf>
    <xf numFmtId="0" fontId="0" fillId="2" borderId="25" xfId="0" applyFill="1" applyBorder="1" applyAlignment="1">
      <alignment horizontal="center" vertical="center"/>
    </xf>
    <xf numFmtId="0" fontId="0" fillId="2" borderId="26" xfId="0" applyFill="1" applyBorder="1" applyAlignment="1">
      <alignment horizontal="left" vertical="center"/>
    </xf>
    <xf numFmtId="0" fontId="0" fillId="2" borderId="26" xfId="0" applyFill="1" applyBorder="1" applyAlignment="1">
      <alignment horizontal="center" vertical="center"/>
    </xf>
    <xf numFmtId="0" fontId="0" fillId="2" borderId="25" xfId="0" applyFill="1" applyBorder="1" applyAlignment="1">
      <alignment horizontal="left" vertical="center"/>
    </xf>
    <xf numFmtId="49" fontId="0" fillId="2" borderId="25" xfId="0" applyNumberFormat="1" applyFill="1" applyBorder="1" applyAlignment="1">
      <alignment horizontal="center" vertical="center"/>
    </xf>
    <xf numFmtId="0" fontId="1" fillId="4" borderId="0" xfId="0" applyFont="1" applyFill="1" applyAlignment="1">
      <alignment horizontal="center" vertical="center" wrapText="1"/>
    </xf>
    <xf numFmtId="0" fontId="0" fillId="2" borderId="25" xfId="0" quotePrefix="1" applyFill="1" applyBorder="1" applyAlignment="1">
      <alignment horizontal="left" vertical="center"/>
    </xf>
    <xf numFmtId="0" fontId="25" fillId="6" borderId="25" xfId="0" quotePrefix="1" applyFont="1" applyFill="1" applyBorder="1" applyAlignment="1">
      <alignment horizontal="center" vertical="center"/>
    </xf>
    <xf numFmtId="0" fontId="0" fillId="2" borderId="27" xfId="0" quotePrefix="1" applyFill="1" applyBorder="1" applyAlignment="1">
      <alignment horizontal="left" vertical="center"/>
    </xf>
    <xf numFmtId="0" fontId="25" fillId="6" borderId="27" xfId="0" quotePrefix="1" applyFont="1" applyFill="1" applyBorder="1" applyAlignment="1">
      <alignment horizontal="center" vertical="center"/>
    </xf>
    <xf numFmtId="0" fontId="0" fillId="2" borderId="27" xfId="0" applyFill="1" applyBorder="1" applyAlignment="1">
      <alignment horizontal="left" vertical="center"/>
    </xf>
    <xf numFmtId="0" fontId="0" fillId="2" borderId="27" xfId="0" applyFill="1" applyBorder="1" applyAlignment="1">
      <alignment horizontal="center" vertical="center"/>
    </xf>
    <xf numFmtId="0" fontId="26" fillId="4" borderId="0" xfId="0" applyFont="1" applyFill="1" applyAlignment="1">
      <alignment horizontal="center" vertical="center" wrapText="1"/>
    </xf>
    <xf numFmtId="0" fontId="24" fillId="4" borderId="4" xfId="0" applyFont="1" applyFill="1" applyBorder="1" applyAlignment="1">
      <alignment horizontal="center" vertical="center"/>
    </xf>
    <xf numFmtId="0" fontId="24" fillId="4" borderId="28" xfId="0" applyFont="1" applyFill="1" applyBorder="1" applyAlignment="1">
      <alignment horizontal="center" vertical="center"/>
    </xf>
    <xf numFmtId="167" fontId="0" fillId="0" borderId="0" xfId="0" applyNumberFormat="1"/>
    <xf numFmtId="167" fontId="0" fillId="0" borderId="0" xfId="0" applyNumberFormat="1" applyAlignment="1">
      <alignment horizontal="left" vertical="top" wrapText="1"/>
    </xf>
    <xf numFmtId="0" fontId="1" fillId="4" borderId="11" xfId="0" applyFont="1" applyFill="1" applyBorder="1" applyAlignment="1">
      <alignment wrapText="1"/>
    </xf>
    <xf numFmtId="0" fontId="24" fillId="7" borderId="0" xfId="0" applyFont="1" applyFill="1" applyAlignment="1">
      <alignment horizontal="center" vertical="center" shrinkToFit="1"/>
    </xf>
    <xf numFmtId="0" fontId="24" fillId="7" borderId="0" xfId="0" applyFont="1" applyFill="1" applyAlignment="1">
      <alignment horizontal="center" vertical="center" wrapText="1" shrinkToFit="1"/>
    </xf>
    <xf numFmtId="167" fontId="2" fillId="4" borderId="0" xfId="0" applyNumberFormat="1" applyFont="1" applyFill="1" applyAlignment="1">
      <alignment horizontal="right"/>
    </xf>
    <xf numFmtId="168" fontId="0" fillId="0" borderId="4" xfId="0" applyNumberFormat="1" applyBorder="1" applyAlignment="1">
      <alignment horizontal="center" vertical="center"/>
    </xf>
    <xf numFmtId="167" fontId="0" fillId="2" borderId="4" xfId="0" applyNumberFormat="1" applyFill="1" applyBorder="1" applyAlignment="1">
      <alignment horizontal="center" vertical="center" wrapText="1"/>
    </xf>
    <xf numFmtId="0" fontId="0" fillId="2" borderId="4" xfId="0" applyFill="1" applyBorder="1" applyAlignment="1">
      <alignment horizontal="center" vertical="center" wrapText="1"/>
    </xf>
    <xf numFmtId="167" fontId="0" fillId="0" borderId="0" xfId="0" applyNumberFormat="1" applyAlignment="1" applyProtection="1">
      <alignment horizontal="center"/>
      <protection locked="0"/>
    </xf>
    <xf numFmtId="20" fontId="0" fillId="0" borderId="0" xfId="0" applyNumberFormat="1" applyAlignment="1" applyProtection="1">
      <alignment horizontal="center" vertical="center"/>
      <protection locked="0"/>
    </xf>
    <xf numFmtId="0" fontId="0" fillId="0" borderId="0" xfId="0" applyAlignment="1" applyProtection="1">
      <alignment horizontal="center"/>
      <protection locked="0"/>
    </xf>
    <xf numFmtId="20" fontId="0" fillId="0" borderId="0" xfId="0" applyNumberFormat="1"/>
    <xf numFmtId="16" fontId="0" fillId="0" borderId="0" xfId="0" applyNumberFormat="1" applyAlignment="1" applyProtection="1">
      <alignment horizontal="center"/>
      <protection locked="0"/>
    </xf>
    <xf numFmtId="164" fontId="0" fillId="0" borderId="0" xfId="2" applyFont="1" applyAlignment="1">
      <alignment horizontal="center" vertical="center" wrapText="1"/>
    </xf>
    <xf numFmtId="167" fontId="0" fillId="0" borderId="0" xfId="0" applyNumberFormat="1" applyAlignment="1">
      <alignment horizontal="center"/>
    </xf>
    <xf numFmtId="167" fontId="0" fillId="2" borderId="0" xfId="0" applyNumberFormat="1" applyFill="1" applyAlignment="1">
      <alignment horizontal="center"/>
    </xf>
    <xf numFmtId="20" fontId="0" fillId="2" borderId="0" xfId="0" applyNumberFormat="1" applyFill="1" applyAlignment="1">
      <alignment horizontal="center"/>
    </xf>
    <xf numFmtId="0" fontId="0" fillId="0" borderId="0" xfId="0" applyAlignment="1" applyProtection="1">
      <alignment horizontal="center" vertical="center"/>
      <protection locked="0"/>
    </xf>
    <xf numFmtId="0" fontId="0" fillId="2" borderId="0" xfId="0" applyFill="1" applyAlignment="1">
      <alignment horizontal="center" vertical="center"/>
    </xf>
    <xf numFmtId="0" fontId="0" fillId="0" borderId="15" xfId="0" applyBorder="1" applyAlignment="1" applyProtection="1">
      <alignment horizontal="center" vertical="center"/>
      <protection locked="0"/>
    </xf>
    <xf numFmtId="0" fontId="0" fillId="0" borderId="15" xfId="0" applyBorder="1" applyProtection="1">
      <protection locked="0"/>
    </xf>
    <xf numFmtId="0" fontId="0" fillId="0" borderId="31" xfId="0" applyBorder="1" applyAlignment="1" applyProtection="1">
      <alignment horizontal="center"/>
      <protection locked="0"/>
    </xf>
    <xf numFmtId="0" fontId="0" fillId="0" borderId="30" xfId="0" applyBorder="1" applyProtection="1">
      <protection locked="0"/>
    </xf>
    <xf numFmtId="0" fontId="0" fillId="0" borderId="33" xfId="0" applyBorder="1" applyProtection="1">
      <protection locked="0"/>
    </xf>
    <xf numFmtId="0" fontId="0" fillId="0" borderId="4" xfId="0" applyBorder="1" applyProtection="1">
      <protection locked="0"/>
    </xf>
    <xf numFmtId="0" fontId="24" fillId="4" borderId="0" xfId="0" applyFont="1" applyFill="1" applyAlignment="1">
      <alignment horizontal="center" vertical="center" wrapText="1"/>
    </xf>
    <xf numFmtId="0" fontId="0" fillId="0" borderId="16" xfId="0" applyBorder="1" applyProtection="1">
      <protection locked="0"/>
    </xf>
    <xf numFmtId="0" fontId="33" fillId="4" borderId="0" xfId="0" applyFont="1" applyFill="1" applyAlignment="1">
      <alignment horizontal="center" vertical="center" wrapText="1"/>
    </xf>
    <xf numFmtId="0" fontId="0" fillId="0" borderId="8" xfId="0" applyBorder="1" applyAlignment="1">
      <alignment horizontal="center" vertical="center"/>
    </xf>
    <xf numFmtId="0" fontId="0" fillId="0" borderId="8" xfId="0" applyBorder="1" applyAlignment="1">
      <alignment horizontal="left" vertical="center"/>
    </xf>
    <xf numFmtId="0" fontId="1" fillId="4" borderId="4" xfId="0" applyFont="1" applyFill="1" applyBorder="1" applyAlignment="1">
      <alignment horizontal="left" wrapText="1"/>
    </xf>
    <xf numFmtId="0" fontId="1" fillId="4" borderId="2" xfId="0" applyFont="1" applyFill="1" applyBorder="1" applyAlignment="1">
      <alignment horizontal="center" vertical="center" wrapText="1"/>
    </xf>
    <xf numFmtId="16" fontId="0" fillId="2" borderId="0" xfId="0" applyNumberFormat="1" applyFill="1"/>
    <xf numFmtId="0" fontId="35" fillId="0" borderId="0" xfId="0" applyFont="1"/>
    <xf numFmtId="0" fontId="35" fillId="2" borderId="0" xfId="0" applyFont="1" applyFill="1"/>
    <xf numFmtId="20" fontId="35" fillId="0" borderId="0" xfId="0" applyNumberFormat="1" applyFont="1"/>
    <xf numFmtId="1" fontId="35" fillId="0" borderId="0" xfId="0" applyNumberFormat="1" applyFont="1"/>
    <xf numFmtId="169" fontId="0" fillId="0" borderId="0" xfId="4" applyNumberFormat="1" applyFont="1" applyAlignment="1" applyProtection="1">
      <alignment horizontal="center" vertical="center"/>
    </xf>
    <xf numFmtId="170" fontId="0" fillId="0" borderId="0" xfId="0" applyNumberFormat="1" applyAlignment="1">
      <alignment horizontal="center" vertical="center"/>
    </xf>
    <xf numFmtId="172" fontId="0" fillId="0" borderId="0" xfId="5" applyNumberFormat="1" applyFont="1" applyAlignment="1" applyProtection="1">
      <alignment horizontal="center" vertical="center" shrinkToFit="1"/>
    </xf>
    <xf numFmtId="1" fontId="0" fillId="0" borderId="0" xfId="5" applyNumberFormat="1" applyFont="1" applyAlignment="1" applyProtection="1">
      <alignment horizontal="center" vertical="center"/>
    </xf>
    <xf numFmtId="49" fontId="0" fillId="0" borderId="0" xfId="0" applyNumberFormat="1" applyAlignment="1">
      <alignment horizontal="center" vertical="center"/>
    </xf>
    <xf numFmtId="169" fontId="0" fillId="0" borderId="0" xfId="0" applyNumberFormat="1" applyAlignment="1">
      <alignment vertical="top"/>
    </xf>
    <xf numFmtId="20" fontId="0" fillId="0" borderId="0" xfId="0" applyNumberFormat="1" applyAlignment="1">
      <alignment horizontal="center" vertical="center"/>
    </xf>
    <xf numFmtId="1" fontId="0" fillId="0" borderId="0" xfId="5" applyNumberFormat="1" applyFont="1" applyAlignment="1" applyProtection="1">
      <alignment horizontal="center" vertical="center" shrinkToFit="1"/>
    </xf>
    <xf numFmtId="20" fontId="0" fillId="0" borderId="0" xfId="0" applyNumberFormat="1" applyAlignment="1">
      <alignment vertical="top"/>
    </xf>
    <xf numFmtId="172" fontId="0" fillId="0" borderId="0" xfId="5" applyNumberFormat="1" applyFont="1" applyAlignment="1" applyProtection="1">
      <alignment vertical="top"/>
    </xf>
    <xf numFmtId="1" fontId="6" fillId="0" borderId="0" xfId="0" applyNumberFormat="1" applyFont="1" applyAlignment="1">
      <alignment horizontal="center" vertical="center" wrapText="1"/>
    </xf>
    <xf numFmtId="20" fontId="5" fillId="0" borderId="0" xfId="0" applyNumberFormat="1" applyFont="1" applyAlignment="1">
      <alignment wrapText="1"/>
    </xf>
    <xf numFmtId="169" fontId="0" fillId="0" borderId="37" xfId="4" applyNumberFormat="1" applyFont="1" applyFill="1" applyBorder="1" applyAlignment="1" applyProtection="1">
      <alignment horizontal="center" vertical="center" wrapText="1" shrinkToFit="1"/>
    </xf>
    <xf numFmtId="169" fontId="0" fillId="0" borderId="38" xfId="4" applyNumberFormat="1" applyFont="1" applyFill="1" applyBorder="1" applyAlignment="1" applyProtection="1">
      <alignment horizontal="center" vertical="center" wrapText="1" shrinkToFit="1"/>
      <protection locked="0"/>
    </xf>
    <xf numFmtId="170" fontId="0" fillId="0" borderId="38" xfId="0" applyNumberFormat="1" applyBorder="1" applyAlignment="1" applyProtection="1">
      <alignment horizontal="center" vertical="center" wrapText="1" shrinkToFit="1"/>
      <protection locked="0"/>
    </xf>
    <xf numFmtId="172" fontId="0" fillId="0" borderId="38" xfId="5" applyNumberFormat="1" applyFont="1" applyFill="1" applyBorder="1" applyAlignment="1" applyProtection="1">
      <alignment horizontal="center" vertical="center" wrapText="1" shrinkToFit="1"/>
      <protection locked="0"/>
    </xf>
    <xf numFmtId="173" fontId="0" fillId="0" borderId="38" xfId="4" applyNumberFormat="1" applyFont="1" applyFill="1" applyBorder="1" applyAlignment="1" applyProtection="1">
      <alignment horizontal="center" vertical="center" wrapText="1" shrinkToFit="1"/>
      <protection locked="0"/>
    </xf>
    <xf numFmtId="20" fontId="0" fillId="8" borderId="39" xfId="0" applyNumberFormat="1" applyFill="1" applyBorder="1" applyAlignment="1">
      <alignment horizontal="center" vertical="center" wrapText="1" shrinkToFit="1"/>
    </xf>
    <xf numFmtId="20" fontId="0" fillId="0" borderId="38" xfId="0" applyNumberFormat="1" applyBorder="1" applyAlignment="1" applyProtection="1">
      <alignment horizontal="center" vertical="center" wrapText="1" shrinkToFit="1"/>
      <protection locked="0"/>
    </xf>
    <xf numFmtId="0" fontId="8" fillId="0" borderId="38" xfId="0" applyFont="1" applyBorder="1" applyAlignment="1" applyProtection="1">
      <alignment horizontal="center" vertical="center" wrapText="1" shrinkToFit="1"/>
      <protection locked="0"/>
    </xf>
    <xf numFmtId="1" fontId="0" fillId="0" borderId="38" xfId="0" applyNumberFormat="1" applyBorder="1" applyAlignment="1" applyProtection="1">
      <alignment horizontal="center" vertical="center" wrapText="1" shrinkToFit="1"/>
      <protection locked="0"/>
    </xf>
    <xf numFmtId="0" fontId="8" fillId="0" borderId="39" xfId="0" applyFont="1" applyBorder="1" applyAlignment="1" applyProtection="1">
      <alignment horizontal="center" vertical="center" wrapText="1" shrinkToFit="1"/>
      <protection locked="0"/>
    </xf>
    <xf numFmtId="49" fontId="0" fillId="0" borderId="38" xfId="0" applyNumberFormat="1" applyBorder="1" applyAlignment="1" applyProtection="1">
      <alignment horizontal="center" vertical="center" wrapText="1" shrinkToFit="1"/>
      <protection locked="0"/>
    </xf>
    <xf numFmtId="20" fontId="0" fillId="0" borderId="38" xfId="0" applyNumberFormat="1" applyBorder="1" applyAlignment="1" applyProtection="1">
      <alignment vertical="top" wrapText="1" shrinkToFit="1"/>
      <protection locked="0"/>
    </xf>
    <xf numFmtId="20" fontId="0" fillId="0" borderId="0" xfId="0" applyNumberFormat="1" applyAlignment="1">
      <alignment vertical="top" wrapText="1" shrinkToFit="1"/>
    </xf>
    <xf numFmtId="169" fontId="0" fillId="0" borderId="40" xfId="4" applyNumberFormat="1" applyFont="1" applyFill="1" applyBorder="1" applyAlignment="1" applyProtection="1">
      <alignment horizontal="center" vertical="center" wrapText="1" shrinkToFit="1"/>
    </xf>
    <xf numFmtId="169" fontId="0" fillId="0" borderId="39" xfId="4" applyNumberFormat="1" applyFont="1" applyFill="1" applyBorder="1" applyAlignment="1" applyProtection="1">
      <alignment horizontal="center" vertical="center" wrapText="1" shrinkToFit="1"/>
      <protection locked="0"/>
    </xf>
    <xf numFmtId="170" fontId="0" fillId="0" borderId="39" xfId="0" applyNumberFormat="1" applyBorder="1" applyAlignment="1" applyProtection="1">
      <alignment horizontal="center" vertical="center" wrapText="1" shrinkToFit="1"/>
      <protection locked="0"/>
    </xf>
    <xf numFmtId="172" fontId="0" fillId="0" borderId="39" xfId="5" applyNumberFormat="1" applyFont="1" applyFill="1" applyBorder="1" applyAlignment="1" applyProtection="1">
      <alignment horizontal="center" vertical="center" wrapText="1" shrinkToFit="1"/>
      <protection locked="0"/>
    </xf>
    <xf numFmtId="20" fontId="0" fillId="0" borderId="39" xfId="0" applyNumberFormat="1" applyBorder="1" applyAlignment="1" applyProtection="1">
      <alignment horizontal="center" vertical="center" wrapText="1" shrinkToFit="1"/>
      <protection locked="0"/>
    </xf>
    <xf numFmtId="173" fontId="0" fillId="0" borderId="39" xfId="4" applyNumberFormat="1" applyFont="1" applyFill="1" applyBorder="1" applyAlignment="1" applyProtection="1">
      <alignment horizontal="center" vertical="center" wrapText="1" shrinkToFit="1"/>
      <protection locked="0"/>
    </xf>
    <xf numFmtId="1" fontId="0" fillId="0" borderId="39" xfId="0" applyNumberFormat="1" applyBorder="1" applyAlignment="1" applyProtection="1">
      <alignment horizontal="center" vertical="center" wrapText="1" shrinkToFit="1"/>
      <protection locked="0"/>
    </xf>
    <xf numFmtId="49" fontId="0" fillId="0" borderId="39" xfId="0" applyNumberFormat="1" applyBorder="1" applyAlignment="1" applyProtection="1">
      <alignment horizontal="center" vertical="center" wrapText="1" shrinkToFit="1"/>
      <protection locked="0"/>
    </xf>
    <xf numFmtId="0" fontId="8" fillId="0" borderId="39" xfId="0" applyFont="1" applyBorder="1" applyAlignment="1" applyProtection="1">
      <alignment vertical="top" wrapText="1" shrinkToFit="1"/>
      <protection locked="0"/>
    </xf>
    <xf numFmtId="0" fontId="0" fillId="0" borderId="39" xfId="0" applyBorder="1" applyAlignment="1" applyProtection="1">
      <alignment horizontal="center" vertical="center" wrapText="1" shrinkToFit="1"/>
      <protection locked="0"/>
    </xf>
    <xf numFmtId="0" fontId="0" fillId="0" borderId="39" xfId="0" applyBorder="1" applyAlignment="1" applyProtection="1">
      <alignment vertical="top" wrapText="1" shrinkToFit="1"/>
      <protection locked="0"/>
    </xf>
    <xf numFmtId="0" fontId="37" fillId="0" borderId="39" xfId="0" applyFont="1" applyBorder="1" applyAlignment="1" applyProtection="1">
      <alignment horizontal="center" wrapText="1" shrinkToFit="1"/>
      <protection locked="0"/>
    </xf>
    <xf numFmtId="20" fontId="0" fillId="0" borderId="39" xfId="0" applyNumberFormat="1" applyBorder="1" applyAlignment="1" applyProtection="1">
      <alignment vertical="top" wrapText="1" shrinkToFit="1"/>
      <protection locked="0"/>
    </xf>
    <xf numFmtId="20" fontId="0" fillId="0" borderId="0" xfId="0" applyNumberFormat="1" applyAlignment="1">
      <alignment vertical="top" wrapText="1"/>
    </xf>
    <xf numFmtId="170" fontId="8" fillId="0" borderId="39" xfId="0" applyNumberFormat="1" applyFont="1" applyBorder="1" applyAlignment="1" applyProtection="1">
      <alignment horizontal="center" vertical="center" wrapText="1" shrinkToFit="1"/>
      <protection locked="0"/>
    </xf>
    <xf numFmtId="0" fontId="38" fillId="0" borderId="39" xfId="0" applyFont="1" applyBorder="1" applyAlignment="1" applyProtection="1">
      <alignment wrapText="1"/>
      <protection locked="0"/>
    </xf>
    <xf numFmtId="20" fontId="0" fillId="0" borderId="39" xfId="0" applyNumberFormat="1" applyBorder="1" applyAlignment="1" applyProtection="1">
      <alignment vertical="top" wrapText="1"/>
      <protection locked="0"/>
    </xf>
    <xf numFmtId="0" fontId="8" fillId="0" borderId="39" xfId="0" applyFont="1" applyBorder="1" applyAlignment="1" applyProtection="1">
      <alignment vertical="top" wrapText="1"/>
      <protection locked="0"/>
    </xf>
    <xf numFmtId="49" fontId="0" fillId="0" borderId="39" xfId="0" applyNumberFormat="1" applyBorder="1" applyAlignment="1" applyProtection="1">
      <alignment vertical="center" wrapText="1"/>
      <protection locked="0"/>
    </xf>
    <xf numFmtId="0" fontId="0" fillId="0" borderId="39" xfId="0" applyBorder="1" applyAlignment="1" applyProtection="1">
      <alignment wrapText="1"/>
      <protection locked="0"/>
    </xf>
    <xf numFmtId="170" fontId="34" fillId="0" borderId="39" xfId="0" applyNumberFormat="1" applyFont="1" applyBorder="1" applyAlignment="1" applyProtection="1">
      <alignment horizontal="center" vertical="center" wrapText="1" shrinkToFit="1"/>
      <protection locked="0"/>
    </xf>
    <xf numFmtId="0" fontId="0" fillId="0" borderId="39" xfId="0" applyBorder="1" applyAlignment="1" applyProtection="1">
      <alignment vertical="center" wrapText="1"/>
      <protection locked="0"/>
    </xf>
    <xf numFmtId="0" fontId="8" fillId="0" borderId="39" xfId="0" applyFont="1" applyBorder="1" applyAlignment="1" applyProtection="1">
      <alignment horizontal="justify" vertical="top" wrapText="1"/>
      <protection locked="0"/>
    </xf>
    <xf numFmtId="0" fontId="8" fillId="0" borderId="39" xfId="0" applyFont="1" applyBorder="1" applyAlignment="1" applyProtection="1">
      <alignment horizontal="justify" vertical="justify" wrapText="1" shrinkToFit="1"/>
      <protection locked="0"/>
    </xf>
    <xf numFmtId="0" fontId="39" fillId="0" borderId="39" xfId="0" applyFont="1" applyBorder="1" applyAlignment="1" applyProtection="1">
      <alignment horizontal="center" vertical="center" wrapText="1" shrinkToFit="1"/>
      <protection locked="0"/>
    </xf>
    <xf numFmtId="0" fontId="39" fillId="0" borderId="39" xfId="0" applyFont="1" applyBorder="1" applyAlignment="1" applyProtection="1">
      <alignment wrapText="1" shrinkToFit="1"/>
      <protection locked="0"/>
    </xf>
    <xf numFmtId="20" fontId="0" fillId="0" borderId="39" xfId="0" applyNumberFormat="1" applyBorder="1" applyAlignment="1" applyProtection="1">
      <alignment horizontal="justify" vertical="justify" wrapText="1" shrinkToFit="1"/>
      <protection locked="0"/>
    </xf>
    <xf numFmtId="49" fontId="8" fillId="0" borderId="39" xfId="0" applyNumberFormat="1" applyFont="1" applyBorder="1" applyAlignment="1" applyProtection="1">
      <alignment horizontal="center" vertical="center" wrapText="1" shrinkToFit="1"/>
      <protection locked="0"/>
    </xf>
    <xf numFmtId="0" fontId="0" fillId="0" borderId="39" xfId="0" applyBorder="1" applyAlignment="1" applyProtection="1">
      <alignment horizontal="justify" vertical="center" wrapText="1" shrinkToFit="1"/>
      <protection locked="0"/>
    </xf>
    <xf numFmtId="0" fontId="39" fillId="0" borderId="39" xfId="0" applyFont="1" applyBorder="1" applyAlignment="1" applyProtection="1">
      <alignment horizontal="justify" vertical="center" wrapText="1" shrinkToFit="1"/>
      <protection locked="0"/>
    </xf>
    <xf numFmtId="20" fontId="8" fillId="0" borderId="39" xfId="0" applyNumberFormat="1" applyFont="1" applyBorder="1" applyAlignment="1" applyProtection="1">
      <alignment horizontal="center" vertical="center" wrapText="1" shrinkToFit="1"/>
      <protection locked="0"/>
    </xf>
    <xf numFmtId="20" fontId="8" fillId="0" borderId="39" xfId="0" applyNumberFormat="1" applyFont="1" applyBorder="1" applyAlignment="1" applyProtection="1">
      <alignment horizontal="justify" vertical="justify" wrapText="1" shrinkToFit="1"/>
      <protection locked="0"/>
    </xf>
    <xf numFmtId="0" fontId="40" fillId="0" borderId="39" xfId="0" applyFont="1" applyBorder="1" applyAlignment="1" applyProtection="1">
      <alignment horizontal="center" vertical="center" wrapText="1" shrinkToFit="1"/>
      <protection locked="0"/>
    </xf>
    <xf numFmtId="0" fontId="41" fillId="0" borderId="39" xfId="0" applyFont="1" applyBorder="1" applyAlignment="1" applyProtection="1">
      <alignment horizontal="center" vertical="center" wrapText="1" shrinkToFit="1"/>
      <protection locked="0"/>
    </xf>
    <xf numFmtId="0" fontId="41" fillId="0" borderId="39" xfId="0" applyFont="1" applyBorder="1" applyAlignment="1" applyProtection="1">
      <alignment wrapText="1" shrinkToFit="1"/>
      <protection locked="0"/>
    </xf>
    <xf numFmtId="20" fontId="0" fillId="0" borderId="39" xfId="0" applyNumberFormat="1" applyBorder="1" applyAlignment="1" applyProtection="1">
      <alignment horizontal="left" vertical="top" wrapText="1" shrinkToFit="1"/>
      <protection locked="0"/>
    </xf>
    <xf numFmtId="0" fontId="0" fillId="0" borderId="39" xfId="0" applyBorder="1" applyAlignment="1" applyProtection="1">
      <alignment wrapText="1" shrinkToFit="1"/>
      <protection locked="0"/>
    </xf>
    <xf numFmtId="0" fontId="28" fillId="0" borderId="39" xfId="0" applyFont="1" applyBorder="1" applyAlignment="1" applyProtection="1">
      <alignment horizontal="center" vertical="center" wrapText="1" shrinkToFit="1"/>
      <protection locked="0"/>
    </xf>
    <xf numFmtId="0" fontId="28" fillId="0" borderId="39" xfId="0" applyFont="1" applyBorder="1" applyAlignment="1" applyProtection="1">
      <alignment wrapText="1" shrinkToFit="1"/>
      <protection locked="0"/>
    </xf>
    <xf numFmtId="20" fontId="0" fillId="9" borderId="0" xfId="0" applyNumberFormat="1" applyFill="1" applyAlignment="1">
      <alignment vertical="top" wrapText="1" shrinkToFit="1"/>
    </xf>
    <xf numFmtId="20" fontId="0" fillId="0" borderId="39" xfId="0" applyNumberFormat="1" applyBorder="1" applyAlignment="1" applyProtection="1">
      <alignment horizontal="justify" vertical="top" wrapText="1" shrinkToFit="1"/>
      <protection locked="0"/>
    </xf>
    <xf numFmtId="0" fontId="0" fillId="0" borderId="39" xfId="0" applyBorder="1" applyAlignment="1" applyProtection="1">
      <alignment vertical="center" wrapText="1" shrinkToFit="1"/>
      <protection locked="0"/>
    </xf>
    <xf numFmtId="0" fontId="28" fillId="0" borderId="39" xfId="0" applyFont="1" applyBorder="1" applyAlignment="1" applyProtection="1">
      <alignment horizontal="justify" vertical="center" wrapText="1" shrinkToFit="1"/>
      <protection locked="0"/>
    </xf>
    <xf numFmtId="169" fontId="8" fillId="0" borderId="39" xfId="4" applyNumberFormat="1" applyFont="1" applyFill="1" applyBorder="1" applyAlignment="1" applyProtection="1">
      <alignment horizontal="center" vertical="center" wrapText="1" shrinkToFit="1"/>
      <protection locked="0"/>
    </xf>
    <xf numFmtId="173" fontId="8" fillId="0" borderId="39" xfId="4" applyNumberFormat="1" applyFont="1" applyFill="1" applyBorder="1" applyAlignment="1" applyProtection="1">
      <alignment horizontal="center" vertical="center" wrapText="1" shrinkToFit="1"/>
      <protection locked="0"/>
    </xf>
    <xf numFmtId="1" fontId="8" fillId="0" borderId="39" xfId="0" applyNumberFormat="1" applyFont="1" applyBorder="1" applyAlignment="1" applyProtection="1">
      <alignment horizontal="center" vertical="center" wrapText="1" shrinkToFit="1"/>
      <protection locked="0"/>
    </xf>
    <xf numFmtId="20" fontId="8" fillId="0" borderId="39" xfId="0" applyNumberFormat="1" applyFont="1" applyBorder="1" applyAlignment="1" applyProtection="1">
      <alignment vertical="top" wrapText="1" shrinkToFit="1"/>
      <protection locked="0"/>
    </xf>
    <xf numFmtId="0" fontId="42" fillId="0" borderId="39" xfId="0" applyFont="1" applyBorder="1" applyAlignment="1" applyProtection="1">
      <alignment horizontal="center" vertical="center" wrapText="1" shrinkToFit="1"/>
      <protection locked="0"/>
    </xf>
    <xf numFmtId="0" fontId="41" fillId="0" borderId="39" xfId="0" applyFont="1" applyBorder="1" applyAlignment="1" applyProtection="1">
      <alignment vertical="center" wrapText="1" shrinkToFit="1"/>
      <protection locked="0"/>
    </xf>
    <xf numFmtId="0" fontId="42" fillId="0" borderId="39" xfId="0" applyFont="1" applyBorder="1" applyAlignment="1" applyProtection="1">
      <alignment vertical="center" wrapText="1" shrinkToFit="1"/>
      <protection locked="0"/>
    </xf>
    <xf numFmtId="0" fontId="41" fillId="0" borderId="39" xfId="0" applyFont="1" applyBorder="1" applyAlignment="1" applyProtection="1">
      <alignment horizontal="justify" vertical="center" wrapText="1" shrinkToFit="1"/>
      <protection locked="0"/>
    </xf>
    <xf numFmtId="0" fontId="41" fillId="0" borderId="39" xfId="0" applyFont="1" applyBorder="1" applyAlignment="1" applyProtection="1">
      <alignment vertical="top" wrapText="1" shrinkToFit="1"/>
      <protection locked="0"/>
    </xf>
    <xf numFmtId="1" fontId="0" fillId="0" borderId="39" xfId="5" applyNumberFormat="1" applyFont="1" applyFill="1" applyBorder="1" applyAlignment="1" applyProtection="1">
      <alignment horizontal="center" vertical="center" wrapText="1" shrinkToFit="1"/>
      <protection locked="0"/>
    </xf>
    <xf numFmtId="0" fontId="0" fillId="0" borderId="0" xfId="0" applyAlignment="1">
      <alignment wrapText="1" shrinkToFit="1"/>
    </xf>
    <xf numFmtId="169" fontId="0" fillId="0" borderId="41" xfId="4" applyNumberFormat="1" applyFont="1" applyFill="1" applyBorder="1" applyAlignment="1" applyProtection="1">
      <alignment horizontal="center" vertical="center" wrapText="1" shrinkToFit="1"/>
    </xf>
    <xf numFmtId="169" fontId="0" fillId="0" borderId="42" xfId="4" applyNumberFormat="1" applyFont="1" applyFill="1" applyBorder="1" applyAlignment="1" applyProtection="1">
      <alignment horizontal="center" vertical="center" wrapText="1" shrinkToFit="1"/>
      <protection locked="0"/>
    </xf>
    <xf numFmtId="170" fontId="0" fillId="0" borderId="42" xfId="0" applyNumberFormat="1" applyBorder="1" applyAlignment="1" applyProtection="1">
      <alignment horizontal="center" vertical="center" wrapText="1" shrinkToFit="1"/>
      <protection locked="0"/>
    </xf>
    <xf numFmtId="0" fontId="0" fillId="0" borderId="42" xfId="0" applyBorder="1" applyAlignment="1" applyProtection="1">
      <alignment horizontal="center" vertical="center" wrapText="1" shrinkToFit="1"/>
      <protection locked="0"/>
    </xf>
    <xf numFmtId="20" fontId="0" fillId="0" borderId="42" xfId="0" applyNumberFormat="1" applyBorder="1" applyAlignment="1" applyProtection="1">
      <alignment horizontal="center" vertical="center" wrapText="1" shrinkToFit="1"/>
      <protection locked="0"/>
    </xf>
    <xf numFmtId="172" fontId="0" fillId="0" borderId="42" xfId="5" applyNumberFormat="1" applyFont="1" applyFill="1" applyBorder="1" applyAlignment="1" applyProtection="1">
      <alignment horizontal="center" vertical="center" wrapText="1" shrinkToFit="1"/>
      <protection locked="0"/>
    </xf>
    <xf numFmtId="1" fontId="0" fillId="0" borderId="42" xfId="5" applyNumberFormat="1" applyFont="1" applyFill="1" applyBorder="1" applyAlignment="1" applyProtection="1">
      <alignment horizontal="center" vertical="center" wrapText="1" shrinkToFit="1"/>
      <protection locked="0"/>
    </xf>
    <xf numFmtId="49" fontId="0" fillId="0" borderId="42" xfId="0" applyNumberFormat="1" applyBorder="1" applyAlignment="1" applyProtection="1">
      <alignment horizontal="center" vertical="center" wrapText="1" shrinkToFit="1"/>
      <protection locked="0"/>
    </xf>
    <xf numFmtId="0" fontId="0" fillId="0" borderId="42" xfId="0" applyBorder="1" applyAlignment="1" applyProtection="1">
      <alignment vertical="top" wrapText="1" shrinkToFit="1"/>
      <protection locked="0"/>
    </xf>
    <xf numFmtId="0" fontId="8" fillId="0" borderId="42" xfId="0" applyFont="1" applyBorder="1" applyAlignment="1" applyProtection="1">
      <alignment horizontal="center" vertical="center" wrapText="1" shrinkToFit="1"/>
      <protection locked="0"/>
    </xf>
    <xf numFmtId="169" fontId="0" fillId="0" borderId="0" xfId="4" applyNumberFormat="1" applyFont="1" applyFill="1" applyBorder="1" applyAlignment="1" applyProtection="1">
      <alignment horizontal="center" vertical="center" wrapText="1" shrinkToFit="1"/>
    </xf>
    <xf numFmtId="169" fontId="0" fillId="0" borderId="0" xfId="4" applyNumberFormat="1" applyFont="1" applyFill="1" applyBorder="1" applyAlignment="1" applyProtection="1">
      <alignment horizontal="center" vertical="center" wrapText="1" shrinkToFit="1"/>
      <protection locked="0"/>
    </xf>
    <xf numFmtId="170" fontId="0" fillId="0" borderId="0" xfId="0" applyNumberFormat="1" applyAlignment="1" applyProtection="1">
      <alignment horizontal="center" vertical="center" wrapText="1" shrinkToFit="1"/>
      <protection locked="0"/>
    </xf>
    <xf numFmtId="0" fontId="0" fillId="0" borderId="0" xfId="0" applyAlignment="1" applyProtection="1">
      <alignment horizontal="center" vertical="center" wrapText="1" shrinkToFit="1"/>
      <protection locked="0"/>
    </xf>
    <xf numFmtId="20" fontId="0" fillId="0" borderId="0" xfId="0" applyNumberFormat="1" applyAlignment="1" applyProtection="1">
      <alignment horizontal="center" vertical="center" wrapText="1" shrinkToFit="1"/>
      <protection locked="0"/>
    </xf>
    <xf numFmtId="172" fontId="0" fillId="0" borderId="0" xfId="5" applyNumberFormat="1" applyFont="1" applyFill="1" applyBorder="1" applyAlignment="1" applyProtection="1">
      <alignment horizontal="center" vertical="center" wrapText="1" shrinkToFit="1"/>
      <protection locked="0"/>
    </xf>
    <xf numFmtId="1" fontId="0" fillId="0" borderId="0" xfId="5" applyNumberFormat="1" applyFont="1" applyFill="1" applyBorder="1" applyAlignment="1" applyProtection="1">
      <alignment horizontal="center" vertical="center" wrapText="1" shrinkToFit="1"/>
      <protection locked="0"/>
    </xf>
    <xf numFmtId="0" fontId="0" fillId="0" borderId="0" xfId="0" applyAlignment="1">
      <alignment horizontal="center" vertical="center" wrapText="1" shrinkToFit="1"/>
    </xf>
    <xf numFmtId="49" fontId="0" fillId="0" borderId="0" xfId="0" applyNumberFormat="1" applyAlignment="1" applyProtection="1">
      <alignment horizontal="center" vertical="center" wrapText="1" shrinkToFit="1"/>
      <protection locked="0"/>
    </xf>
    <xf numFmtId="0" fontId="0" fillId="0" borderId="0" xfId="0" applyAlignment="1" applyProtection="1">
      <alignment vertical="top" wrapText="1" shrinkToFit="1"/>
      <protection locked="0"/>
    </xf>
    <xf numFmtId="169" fontId="0" fillId="0" borderId="0" xfId="4" applyNumberFormat="1" applyFont="1" applyBorder="1" applyAlignment="1" applyProtection="1">
      <alignment horizontal="center" vertical="center" wrapText="1" shrinkToFit="1"/>
    </xf>
    <xf numFmtId="170" fontId="0" fillId="0" borderId="0" xfId="0" applyNumberFormat="1" applyAlignment="1">
      <alignment horizontal="center" vertical="center" wrapText="1" shrinkToFit="1"/>
    </xf>
    <xf numFmtId="172" fontId="0" fillId="0" borderId="0" xfId="5" applyNumberFormat="1" applyFont="1" applyBorder="1" applyAlignment="1" applyProtection="1">
      <alignment horizontal="center" vertical="center" wrapText="1" shrinkToFit="1"/>
    </xf>
    <xf numFmtId="1" fontId="0" fillId="0" borderId="0" xfId="5" applyNumberFormat="1" applyFont="1" applyBorder="1" applyAlignment="1" applyProtection="1">
      <alignment horizontal="center" vertical="center" wrapText="1" shrinkToFit="1"/>
    </xf>
    <xf numFmtId="49" fontId="0" fillId="0" borderId="0" xfId="0" applyNumberFormat="1" applyAlignment="1">
      <alignment horizontal="center" vertical="center" wrapText="1" shrinkToFit="1"/>
    </xf>
    <xf numFmtId="0" fontId="0" fillId="0" borderId="0" xfId="0" applyAlignment="1">
      <alignment vertical="top" wrapText="1" shrinkToFit="1"/>
    </xf>
    <xf numFmtId="0" fontId="8" fillId="0" borderId="0" xfId="0" applyFont="1" applyAlignment="1" applyProtection="1">
      <alignment horizontal="center" vertical="center" wrapText="1" shrinkToFit="1"/>
      <protection locked="0"/>
    </xf>
    <xf numFmtId="0" fontId="0" fillId="0" borderId="0" xfId="0" applyAlignment="1">
      <alignment vertical="top"/>
    </xf>
    <xf numFmtId="0" fontId="12" fillId="0" borderId="0" xfId="0" applyFont="1" applyAlignment="1">
      <alignment vertical="center"/>
    </xf>
    <xf numFmtId="0" fontId="0" fillId="0" borderId="14" xfId="0" applyBorder="1" applyAlignment="1" applyProtection="1">
      <alignment horizontal="center" vertical="center" wrapText="1" shrinkToFit="1"/>
      <protection locked="0"/>
    </xf>
    <xf numFmtId="1" fontId="1" fillId="4" borderId="0" xfId="0" applyNumberFormat="1" applyFont="1" applyFill="1" applyAlignment="1">
      <alignment horizontal="center" vertical="center" wrapText="1"/>
    </xf>
    <xf numFmtId="0" fontId="6" fillId="0" borderId="0" xfId="0" applyFont="1" applyAlignment="1">
      <alignment horizontal="left"/>
    </xf>
    <xf numFmtId="0" fontId="0" fillId="2" borderId="14" xfId="0" applyFill="1" applyBorder="1" applyAlignment="1">
      <alignment horizontal="center"/>
    </xf>
    <xf numFmtId="1" fontId="0" fillId="2" borderId="25" xfId="0" applyNumberFormat="1" applyFill="1" applyBorder="1" applyAlignment="1">
      <alignment horizontal="center" vertical="center"/>
    </xf>
    <xf numFmtId="0" fontId="0" fillId="2" borderId="13" xfId="0" applyFill="1" applyBorder="1" applyAlignment="1">
      <alignment horizontal="center"/>
    </xf>
    <xf numFmtId="0" fontId="0" fillId="2" borderId="26" xfId="0" quotePrefix="1" applyFill="1" applyBorder="1" applyAlignment="1">
      <alignment horizontal="left" vertical="center"/>
    </xf>
    <xf numFmtId="1" fontId="0" fillId="0" borderId="0" xfId="0" applyNumberFormat="1"/>
    <xf numFmtId="0" fontId="0" fillId="0" borderId="0" xfId="0" applyAlignment="1">
      <alignment horizontal="right" vertical="center"/>
    </xf>
    <xf numFmtId="0" fontId="0" fillId="0" borderId="8" xfId="0" applyBorder="1" applyAlignment="1">
      <alignment horizontal="right" vertical="center"/>
    </xf>
    <xf numFmtId="0" fontId="45" fillId="4" borderId="0" xfId="0" applyFont="1" applyFill="1" applyAlignment="1">
      <alignment horizontal="center" vertical="center" wrapText="1"/>
    </xf>
    <xf numFmtId="0" fontId="46" fillId="4" borderId="0" xfId="0" applyFont="1" applyFill="1" applyAlignment="1">
      <alignment horizontal="center" vertical="center" wrapText="1"/>
    </xf>
    <xf numFmtId="0" fontId="2" fillId="4" borderId="28" xfId="0" applyFont="1" applyFill="1" applyBorder="1" applyAlignment="1">
      <alignment horizontal="center" vertical="center"/>
    </xf>
    <xf numFmtId="0" fontId="2" fillId="4" borderId="0" xfId="0" applyFont="1" applyFill="1" applyAlignment="1">
      <alignment horizontal="center" vertical="center" wrapText="1"/>
    </xf>
    <xf numFmtId="0" fontId="0" fillId="2" borderId="43" xfId="0" applyFill="1" applyBorder="1" applyAlignment="1">
      <alignment horizontal="center" vertical="center"/>
    </xf>
    <xf numFmtId="0" fontId="0" fillId="2" borderId="43" xfId="0" applyFill="1" applyBorder="1" applyAlignment="1">
      <alignment horizontal="left" vertical="center"/>
    </xf>
    <xf numFmtId="0" fontId="47" fillId="11" borderId="0" xfId="0" applyFont="1" applyFill="1" applyAlignment="1">
      <alignment horizontal="center" vertical="center" wrapText="1"/>
    </xf>
    <xf numFmtId="0" fontId="28" fillId="0" borderId="44" xfId="0" applyFont="1" applyBorder="1" applyAlignment="1">
      <alignment horizontal="left" vertical="top" wrapText="1"/>
    </xf>
    <xf numFmtId="0" fontId="48" fillId="0" borderId="44" xfId="0" applyFont="1" applyBorder="1" applyAlignment="1">
      <alignment horizontal="center" vertical="center"/>
    </xf>
    <xf numFmtId="0" fontId="0" fillId="0" borderId="28" xfId="0" applyBorder="1" applyAlignment="1">
      <alignment horizontal="center"/>
    </xf>
    <xf numFmtId="0" fontId="0" fillId="0" borderId="28" xfId="0" applyBorder="1" applyAlignment="1">
      <alignment horizontal="center" vertical="center"/>
    </xf>
    <xf numFmtId="0" fontId="0" fillId="0" borderId="14" xfId="0" applyBorder="1" applyAlignment="1">
      <alignment horizontal="center"/>
    </xf>
    <xf numFmtId="0" fontId="0" fillId="0" borderId="14" xfId="0" applyBorder="1" applyAlignment="1">
      <alignment horizontal="center" vertical="center"/>
    </xf>
    <xf numFmtId="0" fontId="0" fillId="0" borderId="13" xfId="0" applyBorder="1" applyAlignment="1">
      <alignment horizontal="center"/>
    </xf>
    <xf numFmtId="0" fontId="0" fillId="0" borderId="13" xfId="0" applyBorder="1" applyAlignment="1">
      <alignment horizontal="center" vertical="center"/>
    </xf>
    <xf numFmtId="0" fontId="0" fillId="0" borderId="28" xfId="0" applyBorder="1"/>
    <xf numFmtId="0" fontId="0" fillId="0" borderId="14" xfId="0" applyBorder="1"/>
    <xf numFmtId="0" fontId="0" fillId="0" borderId="13" xfId="0" applyBorder="1"/>
    <xf numFmtId="0" fontId="0" fillId="0" borderId="28" xfId="0" applyBorder="1" applyAlignment="1">
      <alignment horizontal="left"/>
    </xf>
    <xf numFmtId="0" fontId="0" fillId="0" borderId="14" xfId="0" applyBorder="1" applyAlignment="1">
      <alignment horizontal="left"/>
    </xf>
    <xf numFmtId="0" fontId="0" fillId="0" borderId="13" xfId="0" applyBorder="1" applyAlignment="1">
      <alignment horizontal="left"/>
    </xf>
    <xf numFmtId="0" fontId="45" fillId="4" borderId="28" xfId="0" applyFont="1" applyFill="1" applyBorder="1" applyAlignment="1">
      <alignment horizontal="center" vertical="center" wrapText="1"/>
    </xf>
    <xf numFmtId="0" fontId="46" fillId="4" borderId="28" xfId="0" applyFont="1" applyFill="1" applyBorder="1" applyAlignment="1">
      <alignment horizontal="center" vertical="center" wrapText="1"/>
    </xf>
    <xf numFmtId="20" fontId="50" fillId="0" borderId="28" xfId="0" applyNumberFormat="1" applyFont="1" applyBorder="1" applyAlignment="1">
      <alignment horizontal="center" vertical="center" wrapText="1"/>
    </xf>
    <xf numFmtId="0" fontId="50" fillId="0" borderId="28" xfId="0" applyFont="1" applyBorder="1" applyAlignment="1">
      <alignment horizontal="center" vertical="center" wrapText="1"/>
    </xf>
    <xf numFmtId="1" fontId="50" fillId="0" borderId="28" xfId="5" applyNumberFormat="1" applyFont="1" applyBorder="1" applyAlignment="1" applyProtection="1">
      <alignment vertical="center" textRotation="90" wrapText="1"/>
    </xf>
    <xf numFmtId="20" fontId="0" fillId="8" borderId="38" xfId="0" applyNumberFormat="1" applyFill="1" applyBorder="1" applyAlignment="1">
      <alignment horizontal="center" vertical="center" wrapText="1" shrinkToFit="1"/>
    </xf>
    <xf numFmtId="0" fontId="8" fillId="0" borderId="38" xfId="0" applyFont="1" applyBorder="1" applyAlignment="1">
      <alignment horizontal="center" vertical="center" wrapText="1" shrinkToFit="1"/>
    </xf>
    <xf numFmtId="1" fontId="0" fillId="0" borderId="38" xfId="0" applyNumberFormat="1" applyBorder="1" applyAlignment="1">
      <alignment horizontal="center" vertical="center" wrapText="1" shrinkToFit="1"/>
    </xf>
    <xf numFmtId="49" fontId="0" fillId="0" borderId="38" xfId="0" applyNumberFormat="1" applyBorder="1" applyAlignment="1">
      <alignment horizontal="center" vertical="center" wrapText="1" shrinkToFit="1"/>
    </xf>
    <xf numFmtId="20" fontId="0" fillId="0" borderId="38" xfId="0" applyNumberFormat="1" applyBorder="1" applyAlignment="1">
      <alignment vertical="top" wrapText="1" shrinkToFit="1"/>
    </xf>
    <xf numFmtId="0" fontId="8" fillId="0" borderId="39" xfId="0" applyFont="1" applyBorder="1" applyAlignment="1">
      <alignment horizontal="center" vertical="center" wrapText="1" shrinkToFit="1"/>
    </xf>
    <xf numFmtId="1" fontId="0" fillId="0" borderId="39" xfId="0" applyNumberFormat="1" applyBorder="1" applyAlignment="1">
      <alignment horizontal="center" vertical="center" wrapText="1" shrinkToFit="1"/>
    </xf>
    <xf numFmtId="49" fontId="0" fillId="0" borderId="39" xfId="0" applyNumberFormat="1" applyBorder="1" applyAlignment="1">
      <alignment horizontal="center" vertical="center" wrapText="1" shrinkToFit="1"/>
    </xf>
    <xf numFmtId="20" fontId="0" fillId="0" borderId="39" xfId="0" applyNumberFormat="1" applyBorder="1" applyAlignment="1">
      <alignment vertical="top" wrapText="1" shrinkToFit="1"/>
    </xf>
    <xf numFmtId="0" fontId="8" fillId="0" borderId="39" xfId="0" applyFont="1" applyBorder="1" applyAlignment="1">
      <alignment vertical="top" wrapText="1" shrinkToFit="1"/>
    </xf>
    <xf numFmtId="0" fontId="37" fillId="0" borderId="39" xfId="0" applyFont="1" applyBorder="1" applyAlignment="1">
      <alignment wrapText="1" shrinkToFit="1"/>
    </xf>
    <xf numFmtId="0" fontId="38" fillId="0" borderId="39" xfId="0" applyFont="1" applyBorder="1" applyAlignment="1">
      <alignment wrapText="1" shrinkToFit="1"/>
    </xf>
    <xf numFmtId="0" fontId="0" fillId="0" borderId="39" xfId="0" applyBorder="1" applyAlignment="1">
      <alignment horizontal="center" vertical="center" wrapText="1" shrinkToFit="1"/>
    </xf>
    <xf numFmtId="0" fontId="0" fillId="0" borderId="39" xfId="0" applyBorder="1" applyAlignment="1">
      <alignment wrapText="1" shrinkToFit="1"/>
    </xf>
    <xf numFmtId="0" fontId="0" fillId="0" borderId="39" xfId="0" applyBorder="1" applyAlignment="1">
      <alignment vertical="center" wrapText="1" shrinkToFit="1"/>
    </xf>
    <xf numFmtId="0" fontId="8" fillId="0" borderId="39" xfId="0" applyFont="1" applyBorder="1" applyAlignment="1">
      <alignment horizontal="justify" vertical="top" wrapText="1" shrinkToFit="1"/>
    </xf>
    <xf numFmtId="0" fontId="8" fillId="0" borderId="39" xfId="0" applyFont="1" applyBorder="1" applyAlignment="1">
      <alignment horizontal="justify" vertical="justify" wrapText="1" shrinkToFit="1"/>
    </xf>
    <xf numFmtId="0" fontId="39" fillId="0" borderId="39" xfId="0" applyFont="1" applyBorder="1" applyAlignment="1">
      <alignment wrapText="1" shrinkToFit="1"/>
    </xf>
    <xf numFmtId="20" fontId="0" fillId="0" borderId="39" xfId="0" applyNumberFormat="1" applyBorder="1" applyAlignment="1">
      <alignment horizontal="justify" vertical="justify" wrapText="1" shrinkToFit="1"/>
    </xf>
    <xf numFmtId="49" fontId="8" fillId="0" borderId="39" xfId="0" applyNumberFormat="1" applyFont="1" applyBorder="1" applyAlignment="1">
      <alignment horizontal="center" vertical="center" wrapText="1" shrinkToFit="1"/>
    </xf>
    <xf numFmtId="0" fontId="0" fillId="0" borderId="39" xfId="0" applyBorder="1" applyAlignment="1">
      <alignment horizontal="justify" vertical="center" wrapText="1" shrinkToFit="1"/>
    </xf>
    <xf numFmtId="0" fontId="39" fillId="0" borderId="39" xfId="0" applyFont="1" applyBorder="1" applyAlignment="1">
      <alignment horizontal="justify" vertical="center" wrapText="1" shrinkToFit="1"/>
    </xf>
    <xf numFmtId="20" fontId="8" fillId="0" borderId="39" xfId="0" applyNumberFormat="1" applyFont="1" applyBorder="1" applyAlignment="1">
      <alignment horizontal="justify" vertical="justify" wrapText="1" shrinkToFit="1"/>
    </xf>
    <xf numFmtId="0" fontId="39" fillId="0" borderId="39" xfId="0" applyFont="1" applyBorder="1" applyAlignment="1">
      <alignment horizontal="center" vertical="center" wrapText="1" shrinkToFit="1"/>
    </xf>
    <xf numFmtId="0" fontId="40" fillId="0" borderId="39"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39" xfId="0" applyFont="1" applyBorder="1" applyAlignment="1">
      <alignment wrapText="1" shrinkToFit="1"/>
    </xf>
    <xf numFmtId="20" fontId="0" fillId="0" borderId="39" xfId="0" applyNumberFormat="1" applyBorder="1" applyAlignment="1">
      <alignment horizontal="left" vertical="top" wrapText="1" shrinkToFit="1"/>
    </xf>
    <xf numFmtId="0" fontId="28" fillId="0" borderId="39" xfId="0" applyFont="1" applyBorder="1" applyAlignment="1">
      <alignment wrapText="1" shrinkToFit="1"/>
    </xf>
    <xf numFmtId="20" fontId="0" fillId="0" borderId="39" xfId="0" applyNumberFormat="1" applyBorder="1" applyAlignment="1">
      <alignment horizontal="justify" vertical="top" wrapText="1" shrinkToFit="1"/>
    </xf>
    <xf numFmtId="0" fontId="28" fillId="0" borderId="39" xfId="0" applyFont="1" applyBorder="1" applyAlignment="1">
      <alignment horizontal="justify" vertical="center" wrapText="1" shrinkToFit="1"/>
    </xf>
    <xf numFmtId="1" fontId="8" fillId="0" borderId="39" xfId="0" applyNumberFormat="1" applyFont="1" applyBorder="1" applyAlignment="1">
      <alignment horizontal="center" vertical="center" wrapText="1" shrinkToFit="1"/>
    </xf>
    <xf numFmtId="20" fontId="8" fillId="0" borderId="39" xfId="0" applyNumberFormat="1" applyFont="1" applyBorder="1" applyAlignment="1">
      <alignment vertical="top" wrapText="1" shrinkToFit="1"/>
    </xf>
    <xf numFmtId="0" fontId="41" fillId="0" borderId="39" xfId="0" applyFont="1" applyBorder="1" applyAlignment="1">
      <alignment vertical="center" wrapText="1" shrinkToFit="1"/>
    </xf>
    <xf numFmtId="0" fontId="42" fillId="0" borderId="39" xfId="0" applyFont="1" applyBorder="1" applyAlignment="1">
      <alignment vertical="center" wrapText="1" shrinkToFit="1"/>
    </xf>
    <xf numFmtId="0" fontId="41" fillId="0" borderId="39" xfId="0" applyFont="1" applyBorder="1" applyAlignment="1">
      <alignment horizontal="justify" vertical="center" wrapText="1" shrinkToFit="1"/>
    </xf>
    <xf numFmtId="0" fontId="41" fillId="0" borderId="39" xfId="0" applyFont="1" applyBorder="1" applyAlignment="1">
      <alignment vertical="top" wrapText="1" shrinkToFit="1"/>
    </xf>
    <xf numFmtId="1" fontId="0" fillId="0" borderId="39" xfId="5" applyNumberFormat="1" applyFont="1" applyFill="1" applyBorder="1" applyAlignment="1" applyProtection="1">
      <alignment horizontal="center" vertical="center" wrapText="1" shrinkToFit="1"/>
    </xf>
    <xf numFmtId="0" fontId="0" fillId="0" borderId="39" xfId="0" applyBorder="1" applyAlignment="1">
      <alignment vertical="top" wrapText="1" shrinkToFit="1"/>
    </xf>
    <xf numFmtId="0" fontId="0" fillId="0" borderId="42" xfId="0" applyBorder="1" applyAlignment="1">
      <alignment horizontal="center" vertical="center" wrapText="1" shrinkToFit="1"/>
    </xf>
    <xf numFmtId="1" fontId="0" fillId="0" borderId="42" xfId="5" applyNumberFormat="1" applyFont="1" applyFill="1" applyBorder="1" applyAlignment="1" applyProtection="1">
      <alignment horizontal="center" vertical="center" wrapText="1" shrinkToFit="1"/>
    </xf>
    <xf numFmtId="49" fontId="0" fillId="0" borderId="42" xfId="0" applyNumberFormat="1" applyBorder="1" applyAlignment="1">
      <alignment horizontal="center" vertical="center" wrapText="1" shrinkToFit="1"/>
    </xf>
    <xf numFmtId="0" fontId="0" fillId="0" borderId="42" xfId="0" applyBorder="1" applyAlignment="1">
      <alignment vertical="top" wrapText="1" shrinkToFit="1"/>
    </xf>
    <xf numFmtId="20" fontId="0" fillId="0" borderId="0" xfId="0" applyNumberFormat="1" applyAlignment="1">
      <alignment vertical="center" wrapText="1"/>
    </xf>
    <xf numFmtId="0" fontId="0" fillId="3" borderId="4" xfId="0" applyFill="1" applyBorder="1" applyAlignment="1">
      <alignment horizontal="center" vertical="center"/>
    </xf>
    <xf numFmtId="0" fontId="3" fillId="0" borderId="0" xfId="0" applyFont="1" applyAlignment="1">
      <alignment vertical="center" wrapText="1"/>
    </xf>
    <xf numFmtId="0" fontId="0" fillId="2" borderId="4" xfId="0" applyFill="1" applyBorder="1"/>
    <xf numFmtId="0" fontId="3" fillId="0" borderId="0" xfId="0" applyFont="1" applyAlignment="1">
      <alignment vertical="center"/>
    </xf>
    <xf numFmtId="0" fontId="0" fillId="0" borderId="4" xfId="0" applyBorder="1" applyAlignment="1">
      <alignment horizontal="center" vertical="center"/>
    </xf>
    <xf numFmtId="0" fontId="0" fillId="3" borderId="4" xfId="0" applyFill="1" applyBorder="1" applyAlignment="1">
      <alignment horizontal="center" vertical="center" wrapText="1"/>
    </xf>
    <xf numFmtId="0" fontId="0" fillId="3" borderId="12" xfId="0" applyFill="1" applyBorder="1" applyAlignment="1">
      <alignment vertical="center"/>
    </xf>
    <xf numFmtId="0" fontId="0" fillId="3" borderId="10" xfId="0" applyFill="1" applyBorder="1" applyAlignment="1">
      <alignment vertical="center"/>
    </xf>
    <xf numFmtId="0" fontId="0" fillId="2" borderId="4" xfId="0" applyFill="1" applyBorder="1" applyAlignment="1">
      <alignment horizontal="center" vertical="center"/>
    </xf>
    <xf numFmtId="0" fontId="4" fillId="0" borderId="0" xfId="0" applyFont="1" applyAlignment="1">
      <alignment horizontal="center" vertical="center" wrapText="1"/>
    </xf>
    <xf numFmtId="165" fontId="0" fillId="0" borderId="0" xfId="0" applyNumberFormat="1" applyAlignment="1">
      <alignment horizontal="center"/>
    </xf>
    <xf numFmtId="0" fontId="2" fillId="0" borderId="0" xfId="0" applyFont="1" applyAlignment="1">
      <alignment horizontal="center" vertical="center"/>
    </xf>
    <xf numFmtId="0" fontId="0" fillId="0" borderId="11" xfId="0" applyBorder="1" applyAlignment="1">
      <alignment horizontal="center" vertical="center"/>
    </xf>
    <xf numFmtId="0" fontId="4" fillId="0" borderId="0" xfId="0" applyFont="1" applyAlignment="1">
      <alignment vertical="center" wrapText="1"/>
    </xf>
    <xf numFmtId="0" fontId="1" fillId="0" borderId="0" xfId="0" applyFont="1" applyAlignment="1">
      <alignment horizontal="left"/>
    </xf>
    <xf numFmtId="0" fontId="0" fillId="0" borderId="0" xfId="0" applyAlignment="1">
      <alignment horizontal="left"/>
    </xf>
    <xf numFmtId="0" fontId="0" fillId="0" borderId="0" xfId="0" applyAlignment="1">
      <alignment horizontal="center" vertical="top" wrapText="1"/>
    </xf>
    <xf numFmtId="0" fontId="0" fillId="0" borderId="0" xfId="0" applyAlignment="1">
      <alignment vertical="top" wrapText="1"/>
    </xf>
    <xf numFmtId="165" fontId="0" fillId="0" borderId="0" xfId="0" applyNumberFormat="1" applyAlignment="1">
      <alignment horizontal="center" vertical="center"/>
    </xf>
    <xf numFmtId="0" fontId="5" fillId="0" borderId="11" xfId="0" applyFont="1" applyBorder="1" applyAlignment="1" applyProtection="1">
      <alignment horizontal="center" vertical="center" wrapText="1"/>
      <protection locked="0"/>
    </xf>
    <xf numFmtId="0" fontId="1" fillId="0" borderId="4" xfId="0" applyFont="1" applyBorder="1" applyAlignment="1" applyProtection="1">
      <alignment horizontal="left"/>
      <protection locked="0"/>
    </xf>
    <xf numFmtId="0" fontId="0" fillId="0" borderId="4" xfId="0" applyBorder="1" applyAlignment="1" applyProtection="1">
      <alignment horizontal="center" vertical="center" wrapText="1"/>
      <protection locked="0"/>
    </xf>
    <xf numFmtId="49" fontId="0" fillId="0" borderId="4" xfId="0" applyNumberFormat="1" applyBorder="1" applyAlignment="1" applyProtection="1">
      <alignment horizontal="center" vertical="center" wrapText="1"/>
      <protection locked="0"/>
    </xf>
    <xf numFmtId="0" fontId="0" fillId="0" borderId="4" xfId="0" applyBorder="1" applyAlignment="1" applyProtection="1">
      <alignment horizontal="left"/>
      <protection locked="0"/>
    </xf>
    <xf numFmtId="167" fontId="43" fillId="0" borderId="0" xfId="0" applyNumberFormat="1" applyFont="1" applyAlignment="1" applyProtection="1">
      <alignment horizontal="center"/>
      <protection locked="0"/>
    </xf>
    <xf numFmtId="0" fontId="32" fillId="0" borderId="0" xfId="3" quotePrefix="1" applyProtection="1"/>
    <xf numFmtId="0" fontId="2" fillId="0" borderId="0" xfId="0" applyFont="1"/>
    <xf numFmtId="0" fontId="0" fillId="0" borderId="0" xfId="0" applyAlignment="1">
      <alignment horizontal="right"/>
    </xf>
    <xf numFmtId="0" fontId="0" fillId="2" borderId="15" xfId="0" applyFill="1" applyBorder="1" applyAlignment="1">
      <alignment horizontal="left" vertical="center" wrapText="1"/>
    </xf>
    <xf numFmtId="0" fontId="0" fillId="3" borderId="15" xfId="0" applyFill="1" applyBorder="1" applyAlignment="1">
      <alignment horizontal="center" vertical="center"/>
    </xf>
    <xf numFmtId="0" fontId="0" fillId="3" borderId="30" xfId="0" applyFill="1" applyBorder="1" applyAlignment="1">
      <alignment horizontal="center" vertical="center"/>
    </xf>
    <xf numFmtId="0" fontId="0" fillId="3" borderId="32" xfId="0" applyFill="1" applyBorder="1" applyAlignment="1">
      <alignment horizontal="center" vertical="center"/>
    </xf>
    <xf numFmtId="0" fontId="0" fillId="2" borderId="15" xfId="0" applyFill="1" applyBorder="1" applyAlignment="1">
      <alignment horizontal="center"/>
    </xf>
    <xf numFmtId="0" fontId="0" fillId="3" borderId="36" xfId="0" applyFill="1" applyBorder="1" applyAlignment="1">
      <alignment horizontal="center" vertical="center"/>
    </xf>
    <xf numFmtId="0" fontId="2" fillId="0" borderId="0" xfId="0" applyFont="1" applyAlignment="1">
      <alignment wrapText="1"/>
    </xf>
    <xf numFmtId="0" fontId="0" fillId="0" borderId="0" xfId="0" applyAlignment="1">
      <alignment wrapText="1"/>
    </xf>
    <xf numFmtId="0" fontId="32" fillId="0" borderId="4" xfId="3" applyBorder="1" applyAlignment="1" applyProtection="1">
      <alignment horizontal="center" vertical="center"/>
      <protection locked="0"/>
    </xf>
    <xf numFmtId="49" fontId="0" fillId="2" borderId="25" xfId="0" applyNumberFormat="1" applyFill="1" applyBorder="1" applyAlignment="1" applyProtection="1">
      <alignment horizontal="center" vertical="center"/>
      <protection locked="0"/>
    </xf>
    <xf numFmtId="0" fontId="29" fillId="11" borderId="44" xfId="0" applyFont="1" applyFill="1" applyBorder="1" applyAlignment="1">
      <alignment horizontal="center" vertical="center"/>
    </xf>
    <xf numFmtId="0" fontId="0" fillId="0" borderId="45" xfId="0" applyBorder="1"/>
    <xf numFmtId="0" fontId="0" fillId="0" borderId="46" xfId="0" applyBorder="1"/>
    <xf numFmtId="0" fontId="0" fillId="0" borderId="15" xfId="0" applyBorder="1" applyAlignment="1" applyProtection="1">
      <alignment wrapText="1"/>
      <protection locked="0"/>
    </xf>
    <xf numFmtId="0" fontId="0" fillId="0" borderId="0" xfId="0" applyAlignment="1">
      <alignment horizontal="center" wrapText="1"/>
    </xf>
    <xf numFmtId="0" fontId="13" fillId="2" borderId="0" xfId="0" applyFont="1" applyFill="1" applyAlignment="1">
      <alignment vertical="center" wrapText="1"/>
    </xf>
    <xf numFmtId="0" fontId="1" fillId="0" borderId="0" xfId="0" applyFont="1" applyAlignment="1">
      <alignment horizontal="center"/>
    </xf>
    <xf numFmtId="20" fontId="0" fillId="0" borderId="0" xfId="0" quotePrefix="1" applyNumberFormat="1" applyAlignment="1">
      <alignment horizontal="right" vertical="center"/>
    </xf>
    <xf numFmtId="172" fontId="0" fillId="0" borderId="0" xfId="5" applyNumberFormat="1" applyFont="1" applyAlignment="1" applyProtection="1">
      <alignment horizontal="right" vertical="center" shrinkToFit="1"/>
    </xf>
    <xf numFmtId="20" fontId="0" fillId="0" borderId="0" xfId="0" applyNumberFormat="1" applyAlignment="1">
      <alignment horizontal="right" vertical="center"/>
    </xf>
    <xf numFmtId="169" fontId="0" fillId="0" borderId="0" xfId="4" applyNumberFormat="1" applyFont="1" applyAlignment="1" applyProtection="1">
      <alignment horizontal="right" vertical="center"/>
    </xf>
    <xf numFmtId="0" fontId="0" fillId="3" borderId="44" xfId="0" applyFill="1" applyBorder="1" applyAlignment="1">
      <alignment horizontal="center" vertical="center"/>
    </xf>
    <xf numFmtId="14" fontId="0" fillId="0" borderId="44" xfId="0" applyNumberFormat="1" applyBorder="1" applyAlignment="1">
      <alignment horizontal="center" vertical="center"/>
    </xf>
    <xf numFmtId="14" fontId="28" fillId="12" borderId="44" xfId="0" applyNumberFormat="1" applyFont="1" applyFill="1" applyBorder="1" applyAlignment="1">
      <alignment horizontal="center" vertical="center"/>
    </xf>
    <xf numFmtId="0" fontId="28" fillId="12" borderId="45" xfId="0" applyFont="1" applyFill="1" applyBorder="1"/>
    <xf numFmtId="0" fontId="28" fillId="12" borderId="46" xfId="0" applyFont="1" applyFill="1" applyBorder="1"/>
    <xf numFmtId="0" fontId="52" fillId="11" borderId="45" xfId="0" applyFont="1" applyFill="1" applyBorder="1" applyAlignment="1">
      <alignment horizontal="center" vertical="center" wrapText="1"/>
    </xf>
    <xf numFmtId="0" fontId="5" fillId="0" borderId="0" xfId="0" applyFont="1"/>
    <xf numFmtId="0" fontId="52" fillId="11" borderId="46" xfId="0" applyFont="1" applyFill="1" applyBorder="1" applyAlignment="1">
      <alignment horizontal="center" vertical="center" wrapText="1"/>
    </xf>
    <xf numFmtId="0" fontId="11" fillId="5" borderId="17" xfId="0" applyFont="1" applyFill="1" applyBorder="1" applyAlignment="1">
      <alignment horizontal="center" vertical="center"/>
    </xf>
    <xf numFmtId="0" fontId="11" fillId="5" borderId="18" xfId="0" applyFont="1" applyFill="1" applyBorder="1" applyAlignment="1">
      <alignment horizontal="center" vertical="center"/>
    </xf>
    <xf numFmtId="0" fontId="11" fillId="5" borderId="19" xfId="0" applyFont="1" applyFill="1" applyBorder="1" applyAlignment="1">
      <alignment horizontal="center" vertical="center"/>
    </xf>
    <xf numFmtId="0" fontId="11" fillId="5" borderId="20" xfId="0" applyFont="1" applyFill="1" applyBorder="1" applyAlignment="1">
      <alignment horizontal="center" vertical="center"/>
    </xf>
    <xf numFmtId="0" fontId="11" fillId="5" borderId="0" xfId="0" applyFont="1" applyFill="1" applyAlignment="1">
      <alignment horizontal="center" vertical="center"/>
    </xf>
    <xf numFmtId="0" fontId="11" fillId="5" borderId="21" xfId="0" applyFont="1" applyFill="1" applyBorder="1" applyAlignment="1">
      <alignment horizontal="center" vertical="center"/>
    </xf>
    <xf numFmtId="0" fontId="11" fillId="5" borderId="22" xfId="0" applyFont="1" applyFill="1" applyBorder="1" applyAlignment="1">
      <alignment horizontal="center" vertical="center"/>
    </xf>
    <xf numFmtId="0" fontId="11" fillId="5" borderId="23" xfId="0" applyFont="1" applyFill="1" applyBorder="1" applyAlignment="1">
      <alignment horizontal="center" vertical="center"/>
    </xf>
    <xf numFmtId="0" fontId="11" fillId="5" borderId="24" xfId="0" applyFont="1" applyFill="1" applyBorder="1" applyAlignment="1">
      <alignment horizontal="center" vertical="center"/>
    </xf>
    <xf numFmtId="0" fontId="19" fillId="0" borderId="0" xfId="1" applyFont="1" applyAlignment="1">
      <alignment horizontal="center"/>
    </xf>
    <xf numFmtId="0" fontId="9" fillId="0" borderId="0" xfId="0" applyFont="1" applyAlignment="1">
      <alignment horizontal="center" vertical="top" wrapText="1"/>
    </xf>
    <xf numFmtId="0" fontId="10" fillId="4" borderId="12" xfId="0" applyFont="1" applyFill="1" applyBorder="1" applyAlignment="1">
      <alignment horizontal="center" vertical="center" shrinkToFit="1"/>
    </xf>
    <xf numFmtId="0" fontId="10" fillId="4" borderId="11" xfId="0" applyFont="1" applyFill="1" applyBorder="1" applyAlignment="1">
      <alignment horizontal="center" vertical="center" shrinkToFit="1"/>
    </xf>
    <xf numFmtId="0" fontId="10" fillId="4" borderId="10" xfId="0" applyFont="1" applyFill="1" applyBorder="1" applyAlignment="1">
      <alignment horizontal="center" vertical="center" shrinkToFit="1"/>
    </xf>
    <xf numFmtId="0" fontId="12" fillId="0" borderId="0" xfId="0" applyFont="1" applyAlignment="1">
      <alignment horizontal="center" vertical="center"/>
    </xf>
    <xf numFmtId="0" fontId="13" fillId="0" borderId="0" xfId="0" applyFont="1" applyAlignment="1">
      <alignment horizontal="center" vertical="center" wrapText="1"/>
    </xf>
    <xf numFmtId="0" fontId="13" fillId="2" borderId="0" xfId="0" applyFont="1" applyFill="1" applyAlignment="1">
      <alignment horizontal="center" vertical="center" wrapText="1"/>
    </xf>
    <xf numFmtId="0" fontId="1" fillId="4" borderId="0" xfId="0" applyFont="1" applyFill="1" applyAlignment="1">
      <alignment horizontal="center"/>
    </xf>
    <xf numFmtId="0" fontId="0" fillId="0" borderId="0" xfId="0" applyAlignment="1">
      <alignment horizontal="center"/>
    </xf>
    <xf numFmtId="0" fontId="0" fillId="0" borderId="0" xfId="0" applyAlignment="1">
      <alignment horizontal="center" vertical="center"/>
    </xf>
    <xf numFmtId="0" fontId="45" fillId="4" borderId="0" xfId="0" applyFont="1" applyFill="1" applyAlignment="1">
      <alignment horizontal="center"/>
    </xf>
    <xf numFmtId="0" fontId="0" fillId="4" borderId="0" xfId="0" applyFill="1" applyAlignment="1">
      <alignment horizontal="center"/>
    </xf>
    <xf numFmtId="0" fontId="53" fillId="0" borderId="0" xfId="0" applyFont="1" applyAlignment="1">
      <alignment horizontal="center" vertical="center"/>
    </xf>
    <xf numFmtId="0" fontId="47" fillId="11" borderId="0" xfId="0" applyFont="1" applyFill="1" applyAlignment="1">
      <alignment horizontal="center" vertical="center"/>
    </xf>
    <xf numFmtId="0" fontId="30" fillId="10" borderId="0" xfId="0" applyFont="1" applyFill="1" applyAlignment="1">
      <alignment horizontal="center" vertical="center"/>
    </xf>
    <xf numFmtId="0" fontId="5" fillId="3" borderId="44"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1" fillId="4" borderId="0" xfId="0" applyFont="1" applyFill="1" applyAlignment="1">
      <alignment horizontal="left" vertical="center"/>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4" xfId="0" applyFill="1" applyBorder="1" applyAlignment="1">
      <alignment horizontal="center" vertical="center"/>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0" fillId="0" borderId="4"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2"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165" fontId="0" fillId="2" borderId="9" xfId="0" applyNumberFormat="1" applyFill="1" applyBorder="1" applyAlignment="1">
      <alignment horizontal="center" vertical="center"/>
    </xf>
    <xf numFmtId="165" fontId="0" fillId="2" borderId="8" xfId="0" applyNumberFormat="1" applyFill="1" applyBorder="1" applyAlignment="1">
      <alignment horizontal="center" vertical="center"/>
    </xf>
    <xf numFmtId="165" fontId="0" fillId="2" borderId="7" xfId="0" applyNumberFormat="1" applyFill="1" applyBorder="1" applyAlignment="1">
      <alignment horizontal="center" vertical="center"/>
    </xf>
    <xf numFmtId="165" fontId="0" fillId="2" borderId="6" xfId="0" applyNumberFormat="1" applyFill="1" applyBorder="1" applyAlignment="1">
      <alignment horizontal="center" vertical="center"/>
    </xf>
    <xf numFmtId="165" fontId="0" fillId="2" borderId="0" xfId="0" applyNumberFormat="1" applyFill="1" applyAlignment="1">
      <alignment horizontal="center" vertical="center"/>
    </xf>
    <xf numFmtId="165" fontId="0" fillId="2" borderId="5" xfId="0" applyNumberFormat="1" applyFill="1" applyBorder="1" applyAlignment="1">
      <alignment horizontal="center" vertical="center"/>
    </xf>
    <xf numFmtId="165" fontId="0" fillId="2" borderId="3" xfId="0" applyNumberFormat="1" applyFill="1" applyBorder="1" applyAlignment="1">
      <alignment horizontal="center" vertical="center"/>
    </xf>
    <xf numFmtId="165" fontId="0" fillId="2" borderId="2" xfId="0" applyNumberFormat="1" applyFill="1" applyBorder="1" applyAlignment="1">
      <alignment horizontal="center" vertical="center"/>
    </xf>
    <xf numFmtId="165" fontId="0" fillId="2" borderId="1" xfId="0" applyNumberFormat="1" applyFill="1" applyBorder="1" applyAlignment="1">
      <alignment horizontal="center" vertical="center"/>
    </xf>
    <xf numFmtId="0" fontId="0" fillId="2" borderId="9" xfId="0" applyFill="1" applyBorder="1" applyAlignment="1">
      <alignment horizontal="center"/>
    </xf>
    <xf numFmtId="0" fontId="0" fillId="2" borderId="8" xfId="0" applyFill="1" applyBorder="1" applyAlignment="1">
      <alignment horizontal="center"/>
    </xf>
    <xf numFmtId="0" fontId="0" fillId="2" borderId="7" xfId="0" applyFill="1" applyBorder="1" applyAlignment="1">
      <alignment horizontal="center"/>
    </xf>
    <xf numFmtId="0" fontId="0" fillId="2" borderId="6" xfId="0" applyFill="1" applyBorder="1" applyAlignment="1">
      <alignment horizontal="center"/>
    </xf>
    <xf numFmtId="0" fontId="0" fillId="2" borderId="0" xfId="0" applyFill="1" applyAlignment="1">
      <alignment horizontal="center"/>
    </xf>
    <xf numFmtId="0" fontId="0" fillId="2" borderId="5" xfId="0" applyFill="1" applyBorder="1" applyAlignment="1">
      <alignment horizontal="center"/>
    </xf>
    <xf numFmtId="0" fontId="0" fillId="2" borderId="3" xfId="0" applyFill="1" applyBorder="1" applyAlignment="1">
      <alignment horizontal="center"/>
    </xf>
    <xf numFmtId="0" fontId="0" fillId="2" borderId="2" xfId="0" applyFill="1" applyBorder="1" applyAlignment="1">
      <alignment horizontal="center"/>
    </xf>
    <xf numFmtId="0" fontId="0" fillId="2" borderId="1" xfId="0" applyFill="1" applyBorder="1" applyAlignment="1">
      <alignment horizontal="center"/>
    </xf>
    <xf numFmtId="0" fontId="1" fillId="0" borderId="0" xfId="0" applyFont="1" applyAlignment="1">
      <alignment horizontal="left" vertical="center"/>
    </xf>
    <xf numFmtId="0" fontId="0" fillId="0" borderId="0" xfId="0" applyAlignment="1">
      <alignment horizontal="center" vertical="top" wrapText="1"/>
    </xf>
    <xf numFmtId="0" fontId="0" fillId="0" borderId="0" xfId="0" applyAlignment="1">
      <alignment horizontal="center" vertical="center" wrapText="1"/>
    </xf>
    <xf numFmtId="0" fontId="1" fillId="4" borderId="0" xfId="0" applyFont="1" applyFill="1" applyAlignment="1">
      <alignment horizontal="center" vertical="center" wrapText="1"/>
    </xf>
    <xf numFmtId="0" fontId="1" fillId="4" borderId="2" xfId="0" applyFont="1" applyFill="1" applyBorder="1" applyAlignment="1">
      <alignment horizontal="center" vertical="center" wrapText="1"/>
    </xf>
    <xf numFmtId="0" fontId="0" fillId="2" borderId="0" xfId="0" applyFill="1" applyAlignment="1">
      <alignment horizontal="center" vertical="center" wrapText="1"/>
    </xf>
    <xf numFmtId="0" fontId="24" fillId="7" borderId="29" xfId="0" applyFont="1" applyFill="1" applyBorder="1" applyAlignment="1">
      <alignment horizontal="center" vertical="center" wrapText="1" shrinkToFit="1"/>
    </xf>
    <xf numFmtId="0" fontId="27" fillId="0" borderId="8" xfId="0" applyFont="1" applyBorder="1" applyAlignment="1">
      <alignment horizontal="center" vertical="center" wrapText="1" shrinkToFit="1"/>
    </xf>
    <xf numFmtId="0" fontId="27" fillId="0" borderId="0" xfId="0" applyFont="1" applyAlignment="1">
      <alignment horizontal="center" vertical="center" wrapText="1" shrinkToFit="1"/>
    </xf>
    <xf numFmtId="0" fontId="24" fillId="4" borderId="0" xfId="0" applyFont="1" applyFill="1" applyAlignment="1">
      <alignment horizontal="center" vertical="center" wrapText="1"/>
    </xf>
    <xf numFmtId="0" fontId="24" fillId="4" borderId="2" xfId="0" applyFont="1" applyFill="1" applyBorder="1" applyAlignment="1">
      <alignment horizontal="center" vertical="center" wrapText="1"/>
    </xf>
    <xf numFmtId="0" fontId="23" fillId="4" borderId="0" xfId="0" applyFont="1" applyFill="1" applyAlignment="1">
      <alignment horizontal="center" vertical="center" wrapText="1" shrinkToFit="1"/>
    </xf>
    <xf numFmtId="0" fontId="23" fillId="4" borderId="2" xfId="0" applyFont="1" applyFill="1" applyBorder="1" applyAlignment="1">
      <alignment horizontal="center" vertical="center" wrapText="1" shrinkToFit="1"/>
    </xf>
    <xf numFmtId="0" fontId="1" fillId="4" borderId="8" xfId="0" applyFont="1" applyFill="1" applyBorder="1" applyAlignment="1">
      <alignment horizontal="center" wrapText="1"/>
    </xf>
    <xf numFmtId="167" fontId="2" fillId="4" borderId="2" xfId="0" applyNumberFormat="1" applyFont="1" applyFill="1" applyBorder="1" applyAlignment="1">
      <alignment horizontal="center"/>
    </xf>
    <xf numFmtId="0" fontId="1" fillId="4" borderId="12" xfId="0" applyFont="1" applyFill="1" applyBorder="1" applyAlignment="1">
      <alignment horizontal="center" wrapText="1"/>
    </xf>
    <xf numFmtId="0" fontId="1" fillId="4" borderId="11" xfId="0" applyFont="1" applyFill="1" applyBorder="1" applyAlignment="1">
      <alignment horizontal="center" wrapText="1"/>
    </xf>
    <xf numFmtId="0" fontId="29" fillId="11" borderId="12" xfId="0" applyFont="1" applyFill="1" applyBorder="1" applyAlignment="1">
      <alignment horizontal="center" vertical="center"/>
    </xf>
    <xf numFmtId="0" fontId="29" fillId="11" borderId="10" xfId="0" applyFont="1" applyFill="1" applyBorder="1" applyAlignment="1">
      <alignment horizontal="center" vertical="center"/>
    </xf>
    <xf numFmtId="0" fontId="30" fillId="10" borderId="0" xfId="0" applyFont="1" applyFill="1" applyAlignment="1">
      <alignment horizontal="center" vertical="center" shrinkToFit="1"/>
    </xf>
    <xf numFmtId="0" fontId="1" fillId="4" borderId="0" xfId="0" applyFont="1" applyFill="1" applyAlignment="1">
      <alignment horizontal="left"/>
    </xf>
    <xf numFmtId="0" fontId="0" fillId="3" borderId="15" xfId="0" applyFill="1" applyBorder="1" applyAlignment="1">
      <alignment horizontal="center" vertical="center"/>
    </xf>
    <xf numFmtId="0" fontId="0" fillId="3" borderId="30" xfId="0" applyFill="1" applyBorder="1" applyAlignment="1">
      <alignment horizontal="center" vertical="center"/>
    </xf>
    <xf numFmtId="0" fontId="0" fillId="3" borderId="31" xfId="0" applyFill="1" applyBorder="1" applyAlignment="1">
      <alignment horizontal="center" vertical="center" wrapText="1"/>
    </xf>
    <xf numFmtId="0" fontId="0" fillId="3" borderId="34" xfId="0" applyFill="1" applyBorder="1" applyAlignment="1">
      <alignment horizontal="center" vertical="center" wrapText="1"/>
    </xf>
    <xf numFmtId="0" fontId="5" fillId="2" borderId="9" xfId="0" applyFont="1" applyFill="1" applyBorder="1" applyAlignment="1">
      <alignment horizontal="center" vertical="top" wrapText="1"/>
    </xf>
    <xf numFmtId="0" fontId="5" fillId="2" borderId="7"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1" xfId="0" applyFont="1" applyFill="1" applyBorder="1" applyAlignment="1">
      <alignment horizontal="center" vertical="top" wrapText="1"/>
    </xf>
    <xf numFmtId="0" fontId="0" fillId="3" borderId="15" xfId="0" applyFill="1" applyBorder="1" applyAlignment="1">
      <alignment horizontal="center" vertical="center" wrapText="1"/>
    </xf>
    <xf numFmtId="0" fontId="0" fillId="0" borderId="0" xfId="0" applyAlignment="1">
      <alignment horizontal="center" wrapText="1"/>
    </xf>
    <xf numFmtId="0" fontId="0" fillId="3" borderId="30" xfId="0" applyFill="1" applyBorder="1" applyAlignment="1">
      <alignment horizontal="center" vertical="center" wrapText="1"/>
    </xf>
    <xf numFmtId="0" fontId="0" fillId="3" borderId="35" xfId="0" applyFill="1" applyBorder="1" applyAlignment="1">
      <alignment horizontal="center" vertical="center" wrapText="1"/>
    </xf>
    <xf numFmtId="0" fontId="0" fillId="3" borderId="9" xfId="0" applyFill="1" applyBorder="1" applyAlignment="1">
      <alignment horizontal="center" vertical="center" wrapText="1"/>
    </xf>
    <xf numFmtId="0" fontId="0" fillId="3" borderId="7" xfId="0" applyFill="1" applyBorder="1" applyAlignment="1">
      <alignment horizontal="center" vertical="center" wrapText="1"/>
    </xf>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20" fontId="35" fillId="0" borderId="28" xfId="0" applyNumberFormat="1" applyFont="1" applyBorder="1" applyAlignment="1">
      <alignment horizontal="center" vertical="center" textRotation="90" wrapText="1"/>
    </xf>
    <xf numFmtId="20" fontId="35" fillId="0" borderId="13" xfId="0" applyNumberFormat="1" applyFont="1" applyBorder="1" applyAlignment="1">
      <alignment horizontal="center" vertical="center" textRotation="90" wrapText="1"/>
    </xf>
    <xf numFmtId="20" fontId="35" fillId="0" borderId="28" xfId="0" applyNumberFormat="1" applyFont="1" applyBorder="1" applyAlignment="1">
      <alignment horizontal="center" vertical="center" wrapText="1"/>
    </xf>
    <xf numFmtId="20" fontId="35" fillId="0" borderId="13" xfId="0" applyNumberFormat="1" applyFont="1" applyBorder="1" applyAlignment="1">
      <alignment horizontal="center" vertical="center" wrapText="1"/>
    </xf>
    <xf numFmtId="0" fontId="35" fillId="0" borderId="28" xfId="0" applyFont="1" applyBorder="1" applyAlignment="1">
      <alignment horizontal="center" vertical="center" wrapText="1"/>
    </xf>
    <xf numFmtId="0" fontId="35" fillId="0" borderId="13" xfId="0" applyFont="1" applyBorder="1" applyAlignment="1">
      <alignment horizontal="center" vertical="center" wrapText="1"/>
    </xf>
    <xf numFmtId="1" fontId="35" fillId="0" borderId="28" xfId="5" applyNumberFormat="1" applyFont="1" applyFill="1" applyBorder="1" applyAlignment="1" applyProtection="1">
      <alignment horizontal="center" vertical="center" textRotation="90" wrapText="1"/>
    </xf>
    <xf numFmtId="1" fontId="35" fillId="0" borderId="13" xfId="5" applyNumberFormat="1" applyFont="1" applyFill="1" applyBorder="1" applyAlignment="1" applyProtection="1">
      <alignment horizontal="center" vertical="center" textRotation="90" wrapText="1"/>
    </xf>
    <xf numFmtId="172" fontId="35" fillId="0" borderId="28" xfId="5" applyNumberFormat="1" applyFont="1" applyFill="1" applyBorder="1" applyAlignment="1" applyProtection="1">
      <alignment horizontal="center" vertical="center" textRotation="90" wrapText="1" shrinkToFit="1"/>
    </xf>
    <xf numFmtId="172" fontId="35" fillId="0" borderId="13" xfId="5" applyNumberFormat="1" applyFont="1" applyFill="1" applyBorder="1" applyAlignment="1" applyProtection="1">
      <alignment horizontal="center" vertical="center" textRotation="90" wrapText="1" shrinkToFit="1"/>
    </xf>
    <xf numFmtId="169" fontId="35" fillId="0" borderId="28" xfId="4" applyNumberFormat="1" applyFont="1" applyFill="1" applyBorder="1" applyAlignment="1" applyProtection="1">
      <alignment horizontal="center" vertical="center" textRotation="90" wrapText="1"/>
    </xf>
    <xf numFmtId="169" fontId="35" fillId="0" borderId="13" xfId="4" applyNumberFormat="1" applyFont="1" applyFill="1" applyBorder="1" applyAlignment="1" applyProtection="1">
      <alignment horizontal="center" vertical="center" textRotation="90" wrapText="1"/>
    </xf>
    <xf numFmtId="170" fontId="35" fillId="0" borderId="28" xfId="0" applyNumberFormat="1" applyFont="1" applyBorder="1" applyAlignment="1">
      <alignment horizontal="center" vertical="center" textRotation="90" wrapText="1"/>
    </xf>
    <xf numFmtId="170" fontId="35" fillId="0" borderId="13" xfId="0" applyNumberFormat="1" applyFont="1" applyBorder="1" applyAlignment="1">
      <alignment horizontal="center" vertical="center" textRotation="90" wrapText="1"/>
    </xf>
    <xf numFmtId="20" fontId="0" fillId="0" borderId="28" xfId="0" applyNumberFormat="1" applyBorder="1" applyAlignment="1">
      <alignment horizontal="center" vertical="center" wrapText="1"/>
    </xf>
    <xf numFmtId="20" fontId="0" fillId="0" borderId="13" xfId="0" applyNumberFormat="1" applyBorder="1" applyAlignment="1">
      <alignment horizontal="center" vertical="center" wrapText="1"/>
    </xf>
    <xf numFmtId="172" fontId="6" fillId="3" borderId="12" xfId="5" applyNumberFormat="1" applyFont="1" applyFill="1" applyBorder="1" applyAlignment="1" applyProtection="1">
      <alignment horizontal="center" vertical="center" wrapText="1"/>
    </xf>
    <xf numFmtId="172" fontId="6" fillId="3" borderId="11" xfId="5" applyNumberFormat="1" applyFont="1" applyFill="1" applyBorder="1" applyAlignment="1" applyProtection="1">
      <alignment horizontal="center" vertical="center" wrapText="1"/>
    </xf>
    <xf numFmtId="172" fontId="6" fillId="3" borderId="10" xfId="5" applyNumberFormat="1" applyFont="1" applyFill="1" applyBorder="1" applyAlignment="1" applyProtection="1">
      <alignment horizontal="center" vertical="center" wrapText="1"/>
    </xf>
    <xf numFmtId="169" fontId="0" fillId="0" borderId="28" xfId="4" applyNumberFormat="1" applyFont="1" applyBorder="1" applyAlignment="1" applyProtection="1">
      <alignment horizontal="center" vertical="center" textRotation="90" wrapText="1"/>
    </xf>
    <xf numFmtId="169" fontId="0" fillId="0" borderId="13" xfId="4" applyNumberFormat="1" applyFont="1" applyBorder="1" applyAlignment="1" applyProtection="1">
      <alignment horizontal="center" vertical="center" textRotation="90" wrapText="1"/>
    </xf>
    <xf numFmtId="170" fontId="0" fillId="0" borderId="28" xfId="0" applyNumberFormat="1" applyBorder="1" applyAlignment="1">
      <alignment horizontal="center" vertical="center" textRotation="90" wrapText="1"/>
    </xf>
    <xf numFmtId="170" fontId="0" fillId="0" borderId="13" xfId="0" applyNumberFormat="1" applyBorder="1" applyAlignment="1">
      <alignment horizontal="center" vertical="center" textRotation="90" wrapText="1"/>
    </xf>
    <xf numFmtId="20" fontId="0" fillId="0" borderId="28" xfId="0" applyNumberFormat="1" applyBorder="1" applyAlignment="1">
      <alignment horizontal="center" vertical="center" textRotation="90" wrapText="1"/>
    </xf>
    <xf numFmtId="20" fontId="0" fillId="0" borderId="13" xfId="0" applyNumberFormat="1" applyBorder="1" applyAlignment="1">
      <alignment horizontal="center" vertical="center" textRotation="90" wrapText="1"/>
    </xf>
    <xf numFmtId="172" fontId="0" fillId="0" borderId="28" xfId="5" applyNumberFormat="1" applyFont="1" applyBorder="1" applyAlignment="1" applyProtection="1">
      <alignment horizontal="center" vertical="center" textRotation="90" wrapText="1" shrinkToFit="1"/>
    </xf>
    <xf numFmtId="172" fontId="0" fillId="0" borderId="13" xfId="5" applyNumberFormat="1" applyFont="1" applyBorder="1" applyAlignment="1" applyProtection="1">
      <alignment horizontal="center" vertical="center" textRotation="90" wrapText="1" shrinkToFit="1"/>
    </xf>
    <xf numFmtId="0" fontId="0" fillId="0" borderId="28" xfId="0" applyBorder="1" applyAlignment="1">
      <alignment horizontal="center" vertical="center" wrapText="1"/>
    </xf>
    <xf numFmtId="0" fontId="0" fillId="0" borderId="13" xfId="0" applyBorder="1" applyAlignment="1">
      <alignment horizontal="center" vertical="center" wrapText="1"/>
    </xf>
    <xf numFmtId="1" fontId="0" fillId="0" borderId="28" xfId="5" applyNumberFormat="1" applyFont="1" applyBorder="1" applyAlignment="1" applyProtection="1">
      <alignment horizontal="center" vertical="center" textRotation="90" wrapText="1"/>
    </xf>
    <xf numFmtId="1" fontId="0" fillId="0" borderId="13" xfId="5" applyNumberFormat="1" applyFont="1" applyBorder="1" applyAlignment="1" applyProtection="1">
      <alignment horizontal="center" vertical="center" textRotation="90" wrapText="1"/>
    </xf>
    <xf numFmtId="0" fontId="24" fillId="4" borderId="0" xfId="0" applyFont="1" applyFill="1" applyAlignment="1">
      <alignment horizontal="center" vertical="center"/>
    </xf>
    <xf numFmtId="0" fontId="24" fillId="4" borderId="2" xfId="0" applyFont="1" applyFill="1" applyBorder="1" applyAlignment="1">
      <alignment horizontal="center" vertical="center"/>
    </xf>
    <xf numFmtId="20" fontId="8" fillId="0" borderId="0" xfId="0" applyNumberFormat="1" applyFont="1" applyAlignment="1">
      <alignment horizontal="center" vertical="center" wrapText="1"/>
    </xf>
    <xf numFmtId="20" fontId="0" fillId="2" borderId="9" xfId="0" applyNumberFormat="1" applyFill="1" applyBorder="1" applyAlignment="1">
      <alignment horizontal="center" vertical="center" wrapText="1"/>
    </xf>
    <xf numFmtId="20" fontId="0" fillId="2" borderId="8" xfId="0" applyNumberFormat="1" applyFill="1" applyBorder="1" applyAlignment="1">
      <alignment horizontal="center" vertical="center" wrapText="1"/>
    </xf>
    <xf numFmtId="20" fontId="0" fillId="2" borderId="7" xfId="0" applyNumberFormat="1" applyFill="1" applyBorder="1" applyAlignment="1">
      <alignment horizontal="center" vertical="center" wrapText="1"/>
    </xf>
    <xf numFmtId="20" fontId="0" fillId="2" borderId="6" xfId="0" applyNumberFormat="1" applyFill="1" applyBorder="1" applyAlignment="1">
      <alignment horizontal="center" vertical="center" wrapText="1"/>
    </xf>
    <xf numFmtId="20" fontId="0" fillId="2" borderId="0" xfId="0" applyNumberFormat="1" applyFill="1" applyAlignment="1">
      <alignment horizontal="center" vertical="center" wrapText="1"/>
    </xf>
    <xf numFmtId="20" fontId="0" fillId="2" borderId="5" xfId="0" applyNumberFormat="1" applyFill="1" applyBorder="1" applyAlignment="1">
      <alignment horizontal="center" vertical="center" wrapText="1"/>
    </xf>
    <xf numFmtId="20" fontId="0" fillId="2" borderId="3" xfId="0" applyNumberFormat="1" applyFill="1" applyBorder="1" applyAlignment="1">
      <alignment horizontal="center" vertical="center" wrapText="1"/>
    </xf>
    <xf numFmtId="20" fontId="0" fillId="2" borderId="2" xfId="0" applyNumberFormat="1" applyFill="1" applyBorder="1" applyAlignment="1">
      <alignment horizontal="center" vertical="center" wrapText="1"/>
    </xf>
    <xf numFmtId="20" fontId="0" fillId="2" borderId="1" xfId="0" applyNumberFormat="1" applyFill="1" applyBorder="1" applyAlignment="1">
      <alignment horizontal="center" vertical="center" wrapText="1"/>
    </xf>
    <xf numFmtId="20" fontId="8" fillId="3" borderId="12" xfId="0" applyNumberFormat="1" applyFont="1" applyFill="1" applyBorder="1" applyAlignment="1">
      <alignment horizontal="center" vertical="center" wrapText="1"/>
    </xf>
    <xf numFmtId="20" fontId="8" fillId="3" borderId="11" xfId="0" applyNumberFormat="1" applyFont="1" applyFill="1" applyBorder="1" applyAlignment="1">
      <alignment horizontal="center" vertical="center" wrapText="1"/>
    </xf>
    <xf numFmtId="20" fontId="8" fillId="3" borderId="10" xfId="0" applyNumberFormat="1" applyFont="1" applyFill="1" applyBorder="1" applyAlignment="1">
      <alignment horizontal="center" vertical="center" wrapText="1"/>
    </xf>
    <xf numFmtId="49" fontId="0" fillId="2" borderId="12" xfId="0" applyNumberFormat="1" applyFill="1" applyBorder="1" applyAlignment="1" applyProtection="1">
      <alignment horizontal="center" vertical="center" wrapText="1" shrinkToFit="1"/>
      <protection locked="0"/>
    </xf>
    <xf numFmtId="49" fontId="0" fillId="2" borderId="10" xfId="0" applyNumberFormat="1" applyFill="1" applyBorder="1" applyAlignment="1" applyProtection="1">
      <alignment horizontal="center" vertical="center" wrapText="1" shrinkToFit="1"/>
      <protection locked="0"/>
    </xf>
    <xf numFmtId="172" fontId="49" fillId="7" borderId="12" xfId="5" applyNumberFormat="1" applyFont="1" applyFill="1" applyBorder="1" applyAlignment="1" applyProtection="1">
      <alignment horizontal="center" vertical="center" wrapText="1"/>
    </xf>
    <xf numFmtId="172" fontId="49" fillId="7" borderId="11" xfId="5" applyNumberFormat="1" applyFont="1" applyFill="1" applyBorder="1" applyAlignment="1" applyProtection="1">
      <alignment horizontal="center" vertical="center" wrapText="1"/>
    </xf>
    <xf numFmtId="172" fontId="49" fillId="7" borderId="10" xfId="5" applyNumberFormat="1" applyFont="1" applyFill="1" applyBorder="1" applyAlignment="1" applyProtection="1">
      <alignment horizontal="center" vertical="center" wrapText="1"/>
    </xf>
    <xf numFmtId="0" fontId="51" fillId="12" borderId="0" xfId="0" applyFont="1" applyFill="1" applyAlignment="1">
      <alignment horizontal="left" vertical="center"/>
    </xf>
    <xf numFmtId="0" fontId="48" fillId="0" borderId="0" xfId="0" applyFont="1" applyAlignment="1">
      <alignment horizontal="center" vertical="center"/>
    </xf>
    <xf numFmtId="0" fontId="44" fillId="4" borderId="0" xfId="0" applyFont="1" applyFill="1" applyAlignment="1">
      <alignment horizontal="center" vertical="center" wrapText="1"/>
    </xf>
  </cellXfs>
  <cellStyles count="6">
    <cellStyle name="Lien hypertexte" xfId="3" builtinId="8"/>
    <cellStyle name="Milliers" xfId="2" builtinId="3"/>
    <cellStyle name="Milliers 2" xfId="5" xr:uid="{11710F68-8FDB-4322-A85F-D50E7F2A1342}"/>
    <cellStyle name="Milliers 3" xfId="4" xr:uid="{44F74438-C083-4335-94BE-6ECCCF26EC0D}"/>
    <cellStyle name="Normal" xfId="0" builtinId="0"/>
    <cellStyle name="Normal 2" xfId="1" xr:uid="{C5EF404B-023D-4849-8CA7-09BAC64BF4F2}"/>
  </cellStyles>
  <dxfs count="85">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strike val="0"/>
      </font>
      <fill>
        <patternFill>
          <bgColor theme="9" tint="0.79998168889431442"/>
        </patternFill>
      </fill>
    </dxf>
    <dxf>
      <fill>
        <patternFill>
          <bgColor theme="9" tint="0.79998168889431442"/>
        </patternFill>
      </fill>
    </dxf>
    <dxf>
      <fill>
        <patternFill patternType="none">
          <bgColor auto="1"/>
        </patternFill>
      </fill>
      <border>
        <left/>
        <right/>
        <top/>
        <bottom/>
        <vertical/>
        <horizontal/>
      </border>
    </dxf>
    <dxf>
      <fill>
        <patternFill>
          <bgColor theme="9" tint="0.79998168889431442"/>
        </patternFill>
      </fill>
    </dxf>
    <dxf>
      <fill>
        <patternFill>
          <bgColor theme="9" tint="0.79998168889431442"/>
        </patternFill>
      </fill>
    </dxf>
    <dxf>
      <fill>
        <patternFill patternType="none">
          <bgColor auto="1"/>
        </patternFill>
      </fill>
      <border>
        <left/>
        <right/>
        <top/>
        <bottom/>
        <vertical/>
        <horizontal/>
      </border>
    </dxf>
    <dxf>
      <fill>
        <patternFill>
          <bgColor theme="9" tint="0.79998168889431442"/>
        </patternFill>
      </fill>
    </dxf>
    <dxf>
      <fill>
        <patternFill>
          <bgColor theme="9" tint="0.79998168889431442"/>
        </patternFill>
      </fill>
    </dxf>
    <dxf>
      <fill>
        <patternFill patternType="none">
          <bgColor auto="1"/>
        </patternFill>
      </fill>
      <border>
        <left/>
        <right/>
        <top/>
        <bottom/>
        <vertical/>
        <horizontal/>
      </border>
    </dxf>
    <dxf>
      <fill>
        <patternFill>
          <bgColor theme="9" tint="0.79998168889431442"/>
        </patternFill>
      </fill>
    </dxf>
    <dxf>
      <fill>
        <patternFill>
          <bgColor theme="9" tint="0.79998168889431442"/>
        </patternFill>
      </fill>
    </dxf>
    <dxf>
      <fill>
        <patternFill patternType="none">
          <bgColor auto="1"/>
        </patternFill>
      </fill>
      <border>
        <left/>
        <right/>
        <top/>
        <bottom/>
        <vertical/>
        <horizontal/>
      </border>
    </dxf>
    <dxf>
      <fill>
        <patternFill>
          <bgColor theme="9" tint="0.79998168889431442"/>
        </patternFill>
      </fill>
    </dxf>
    <dxf>
      <fill>
        <patternFill>
          <bgColor theme="9" tint="0.79998168889431442"/>
        </patternFill>
      </fill>
    </dxf>
    <dxf>
      <fill>
        <patternFill patternType="none">
          <bgColor auto="1"/>
        </patternFill>
      </fill>
      <border>
        <left/>
        <right/>
        <top/>
        <bottom/>
        <vertical/>
        <horizontal/>
      </border>
    </dxf>
    <dxf>
      <fill>
        <patternFill>
          <bgColor theme="9" tint="0.79998168889431442"/>
        </patternFill>
      </fill>
    </dxf>
    <dxf>
      <fill>
        <patternFill>
          <bgColor theme="9" tint="0.79998168889431442"/>
        </patternFill>
      </fill>
    </dxf>
    <dxf>
      <fill>
        <patternFill patternType="none">
          <bgColor auto="1"/>
        </patternFill>
      </fill>
      <border>
        <left/>
        <right/>
        <top/>
        <bottom/>
        <vertical/>
        <horizontal/>
      </border>
    </dxf>
    <dxf>
      <fill>
        <patternFill>
          <bgColor theme="9" tint="0.79998168889431442"/>
        </patternFill>
      </fill>
    </dxf>
    <dxf>
      <fill>
        <patternFill>
          <bgColor theme="9" tint="0.79998168889431442"/>
        </patternFill>
      </fill>
    </dxf>
    <dxf>
      <fill>
        <patternFill patternType="none">
          <bgColor auto="1"/>
        </patternFill>
      </fill>
      <border>
        <left/>
        <right/>
        <top/>
        <bottom/>
        <vertical/>
        <horizontal/>
      </border>
    </dxf>
    <dxf>
      <fill>
        <patternFill>
          <bgColor theme="9" tint="0.79998168889431442"/>
        </patternFill>
      </fill>
    </dxf>
    <dxf>
      <fill>
        <patternFill>
          <bgColor theme="9" tint="0.79998168889431442"/>
        </patternFill>
      </fill>
    </dxf>
    <dxf>
      <fill>
        <patternFill patternType="none">
          <bgColor auto="1"/>
        </patternFill>
      </fill>
      <border>
        <left/>
        <right/>
        <top/>
        <bottom/>
        <vertical/>
        <horizontal/>
      </border>
    </dxf>
    <dxf>
      <fill>
        <patternFill>
          <bgColor theme="9" tint="0.79998168889431442"/>
        </patternFill>
      </fill>
    </dxf>
    <dxf>
      <fill>
        <patternFill>
          <bgColor theme="9" tint="0.79998168889431442"/>
        </patternFill>
      </fill>
    </dxf>
    <dxf>
      <fill>
        <patternFill patternType="none">
          <bgColor auto="1"/>
        </patternFill>
      </fill>
      <border>
        <left/>
        <right/>
        <top/>
        <bottom/>
        <vertical/>
        <horizontal/>
      </border>
    </dxf>
    <dxf>
      <fill>
        <patternFill>
          <bgColor theme="9" tint="0.79998168889431442"/>
        </patternFill>
      </fill>
    </dxf>
    <dxf>
      <fill>
        <patternFill>
          <bgColor theme="9" tint="0.79998168889431442"/>
        </patternFill>
      </fill>
    </dxf>
    <dxf>
      <fill>
        <patternFill patternType="none">
          <bgColor auto="1"/>
        </patternFill>
      </fill>
      <border>
        <left/>
        <right/>
        <top/>
        <bottom/>
        <vertical/>
        <horizontal/>
      </border>
    </dxf>
    <dxf>
      <fill>
        <patternFill>
          <bgColor theme="9" tint="0.79998168889431442"/>
        </patternFill>
      </fill>
    </dxf>
    <dxf>
      <fill>
        <patternFill>
          <bgColor theme="9" tint="0.79998168889431442"/>
        </patternFill>
      </fill>
    </dxf>
    <dxf>
      <fill>
        <patternFill>
          <bgColor theme="9" tint="0.79998168889431442"/>
        </patternFill>
      </fill>
    </dxf>
    <dxf>
      <fill>
        <patternFill patternType="none">
          <bgColor auto="1"/>
        </patternFill>
      </fill>
      <border>
        <left/>
        <right/>
        <top/>
        <bottom/>
        <vertical/>
        <horizontal/>
      </border>
    </dxf>
    <dxf>
      <fill>
        <patternFill>
          <bgColor theme="9" tint="0.79998168889431442"/>
        </patternFill>
      </fill>
    </dxf>
    <dxf>
      <fill>
        <patternFill>
          <bgColor theme="9" tint="0.79998168889431442"/>
        </patternFill>
      </fill>
    </dxf>
    <dxf>
      <fill>
        <patternFill patternType="none">
          <bgColor auto="1"/>
        </patternFill>
      </fill>
      <border>
        <left/>
        <right/>
        <top/>
        <bottom/>
        <vertical/>
        <horizontal/>
      </border>
    </dxf>
    <dxf>
      <fill>
        <patternFill>
          <bgColor theme="9" tint="0.79998168889431442"/>
        </patternFill>
      </fill>
    </dxf>
    <dxf>
      <fill>
        <patternFill>
          <bgColor theme="9" tint="0.79998168889431442"/>
        </patternFill>
      </fill>
    </dxf>
    <dxf>
      <fill>
        <patternFill patternType="none">
          <bgColor auto="1"/>
        </patternFill>
      </fill>
      <border>
        <left/>
        <right/>
        <top/>
        <bottom/>
        <vertical/>
        <horizontal/>
      </border>
    </dxf>
    <dxf>
      <fill>
        <patternFill>
          <bgColor theme="9" tint="0.79998168889431442"/>
        </patternFill>
      </fill>
    </dxf>
    <dxf>
      <fill>
        <patternFill>
          <bgColor theme="9" tint="0.79998168889431442"/>
        </patternFill>
      </fill>
    </dxf>
    <dxf>
      <fill>
        <patternFill patternType="none">
          <bgColor auto="1"/>
        </patternFill>
      </fill>
      <border>
        <left/>
        <right/>
        <top/>
        <bottom/>
        <vertical/>
        <horizontal/>
      </border>
    </dxf>
    <dxf>
      <fill>
        <patternFill>
          <bgColor theme="9" tint="0.79998168889431442"/>
        </patternFill>
      </fill>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bgColor theme="9" tint="0.79998168889431442"/>
        </patternFill>
      </fill>
    </dxf>
    <dxf>
      <fill>
        <patternFill patternType="none">
          <bgColor auto="1"/>
        </patternFill>
      </fill>
      <border>
        <left/>
        <right/>
        <top/>
        <bottom/>
        <vertical/>
        <horizontal/>
      </border>
    </dxf>
    <dxf>
      <fill>
        <patternFill>
          <bgColor theme="9" tint="0.79998168889431442"/>
        </patternFill>
      </fill>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fgColor indexed="64"/>
          <bgColor theme="9" tint="0.79998168889431442"/>
        </patternFill>
      </fill>
    </dxf>
    <dxf>
      <fill>
        <patternFill patternType="solid">
          <fgColor indexed="64"/>
          <bgColor theme="9" tint="0.79998168889431442"/>
        </patternFill>
      </fill>
    </dxf>
    <dxf>
      <font>
        <b/>
        <i val="0"/>
        <strike val="0"/>
        <condense val="0"/>
        <extend val="0"/>
        <outline val="0"/>
        <shadow val="0"/>
        <u val="none"/>
        <vertAlign val="baseline"/>
        <sz val="11"/>
        <color theme="0"/>
        <name val="Arial"/>
        <family val="2"/>
        <scheme val="none"/>
      </font>
      <fill>
        <patternFill patternType="solid">
          <fgColor indexed="64"/>
          <bgColor theme="9" tint="-0.249977111117893"/>
        </patternFill>
      </fill>
      <alignment horizontal="center" vertical="center" textRotation="0" wrapText="1" indent="0" justifyLastLine="0" shrinkToFit="0" readingOrder="0"/>
    </dxf>
    <dxf>
      <font>
        <strike val="0"/>
        <color theme="0"/>
      </font>
      <fill>
        <patternFill>
          <bgColor theme="9" tint="-0.24994659260841701"/>
        </patternFill>
      </fill>
    </dxf>
    <dxf>
      <font>
        <strike val="0"/>
        <color theme="0"/>
      </font>
      <fill>
        <patternFill>
          <bgColor theme="9" tint="-0.24994659260841701"/>
        </patternFill>
      </fill>
    </dxf>
    <dxf>
      <fill>
        <patternFill>
          <bgColor theme="9" tint="0.79998168889431442"/>
        </patternFill>
      </fill>
    </dxf>
    <dxf>
      <font>
        <color theme="9" tint="0.79998168889431442"/>
      </font>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vbaProject.bin.rels><?xml version="1.0" encoding="UTF-8" standalone="yes"?>
<Relationships xmlns="http://schemas.openxmlformats.org/package/2006/relationships"><Relationship Id="rId3" Type="http://schemas.microsoft.com/office/2020/07/relationships/vbaProjectSignatureV3" Target="vbaProjectSignatureV3.bin"/><Relationship Id="rId2" Type="http://schemas.microsoft.com/office/2014/relationships/vbaProjectSignatureAgile" Target="vbaProjectSignatureAgile.bin"/><Relationship Id="rId1" Type="http://schemas.microsoft.com/office/2006/relationships/vbaProjectSignature" Target="vbaProjectSignature.bin"/></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microsoft.com/office/2006/relationships/vbaProject" Target="vbaProject.bin"/><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6">
                    <a:lumMod val="75000"/>
                  </a:schemeClr>
                </a:solidFill>
              </a:defRPr>
            </a:pPr>
            <a:r>
              <a:rPr lang="fr-FR">
                <a:solidFill>
                  <a:schemeClr val="accent6">
                    <a:lumMod val="75000"/>
                  </a:schemeClr>
                </a:solidFill>
              </a:rPr>
              <a:t>Observations recueillies</a:t>
            </a:r>
          </a:p>
        </c:rich>
      </c:tx>
      <c:overlay val="0"/>
    </c:title>
    <c:autoTitleDeleted val="0"/>
    <c:plotArea>
      <c:layout/>
      <c:barChart>
        <c:barDir val="col"/>
        <c:grouping val="clustered"/>
        <c:varyColors val="0"/>
        <c:ser>
          <c:idx val="0"/>
          <c:order val="0"/>
          <c:spPr>
            <a:solidFill>
              <a:srgbClr val="70AD47">
                <a:lumMod val="75000"/>
              </a:srgbClr>
            </a:solidFill>
          </c:spPr>
          <c:invertIfNegative val="0"/>
          <c:cat>
            <c:strRef>
              <c:f>'Obs-Stats'!$C$6:$C$9</c:f>
              <c:strCache>
                <c:ptCount val="4"/>
                <c:pt idx="0">
                  <c:v>- sur registre</c:v>
                </c:pt>
                <c:pt idx="1">
                  <c:v>- par courrier</c:v>
                </c:pt>
                <c:pt idx="2">
                  <c:v>- par courriel</c:v>
                </c:pt>
                <c:pt idx="3">
                  <c:v>- sur registre électronique</c:v>
                </c:pt>
              </c:strCache>
            </c:strRef>
          </c:cat>
          <c:val>
            <c:numRef>
              <c:f>'Obs-Stats'!$D$6:$D$9</c:f>
              <c:numCache>
                <c:formatCode>0</c:formatCode>
                <c:ptCount val="4"/>
                <c:pt idx="0">
                  <c:v>0</c:v>
                </c:pt>
                <c:pt idx="1">
                  <c:v>0</c:v>
                </c:pt>
                <c:pt idx="2">
                  <c:v>0</c:v>
                </c:pt>
                <c:pt idx="3">
                  <c:v>0</c:v>
                </c:pt>
              </c:numCache>
            </c:numRef>
          </c:val>
          <c:extLst>
            <c:ext xmlns:c16="http://schemas.microsoft.com/office/drawing/2014/chart" uri="{C3380CC4-5D6E-409C-BE32-E72D297353CC}">
              <c16:uniqueId val="{00000001-F87F-40A9-BDE5-A724F8E64619}"/>
            </c:ext>
          </c:extLst>
        </c:ser>
        <c:ser>
          <c:idx val="1"/>
          <c:order val="1"/>
          <c:invertIfNegative val="0"/>
          <c:cat>
            <c:strRef>
              <c:f>'Obs-Stats'!$C$6:$C$9</c:f>
              <c:strCache>
                <c:ptCount val="4"/>
                <c:pt idx="0">
                  <c:v>- sur registre</c:v>
                </c:pt>
                <c:pt idx="1">
                  <c:v>- par courrier</c:v>
                </c:pt>
                <c:pt idx="2">
                  <c:v>- par courriel</c:v>
                </c:pt>
                <c:pt idx="3">
                  <c:v>- sur registre électronique</c:v>
                </c:pt>
              </c:strCache>
            </c:strRef>
          </c:cat>
          <c:val>
            <c:numRef>
              <c:f>'Obs-Stats'!$E$6:$E$9</c:f>
              <c:numCache>
                <c:formatCode>General</c:formatCode>
                <c:ptCount val="4"/>
              </c:numCache>
            </c:numRef>
          </c:val>
          <c:extLst>
            <c:ext xmlns:c16="http://schemas.microsoft.com/office/drawing/2014/chart" uri="{C3380CC4-5D6E-409C-BE32-E72D297353CC}">
              <c16:uniqueId val="{00000002-F87F-40A9-BDE5-A724F8E64619}"/>
            </c:ext>
          </c:extLst>
        </c:ser>
        <c:ser>
          <c:idx val="2"/>
          <c:order val="2"/>
          <c:invertIfNegative val="0"/>
          <c:cat>
            <c:strRef>
              <c:f>'Obs-Stats'!$C$6:$C$9</c:f>
              <c:strCache>
                <c:ptCount val="4"/>
                <c:pt idx="0">
                  <c:v>- sur registre</c:v>
                </c:pt>
                <c:pt idx="1">
                  <c:v>- par courrier</c:v>
                </c:pt>
                <c:pt idx="2">
                  <c:v>- par courriel</c:v>
                </c:pt>
                <c:pt idx="3">
                  <c:v>- sur registre électronique</c:v>
                </c:pt>
              </c:strCache>
            </c:strRef>
          </c:cat>
          <c:val>
            <c:numRef>
              <c:f>'Obs-Stats'!$F$6:$F$9</c:f>
              <c:numCache>
                <c:formatCode>General</c:formatCode>
                <c:ptCount val="4"/>
              </c:numCache>
            </c:numRef>
          </c:val>
          <c:extLst>
            <c:ext xmlns:c16="http://schemas.microsoft.com/office/drawing/2014/chart" uri="{C3380CC4-5D6E-409C-BE32-E72D297353CC}">
              <c16:uniqueId val="{00000003-F87F-40A9-BDE5-A724F8E64619}"/>
            </c:ext>
          </c:extLst>
        </c:ser>
        <c:ser>
          <c:idx val="3"/>
          <c:order val="3"/>
          <c:invertIfNegative val="0"/>
          <c:cat>
            <c:strRef>
              <c:f>'Obs-Stats'!$C$6:$C$9</c:f>
              <c:strCache>
                <c:ptCount val="4"/>
                <c:pt idx="0">
                  <c:v>- sur registre</c:v>
                </c:pt>
                <c:pt idx="1">
                  <c:v>- par courrier</c:v>
                </c:pt>
                <c:pt idx="2">
                  <c:v>- par courriel</c:v>
                </c:pt>
                <c:pt idx="3">
                  <c:v>- sur registre électronique</c:v>
                </c:pt>
              </c:strCache>
            </c:strRef>
          </c:cat>
          <c:val>
            <c:numRef>
              <c:f>'Obs-Stats'!$G$6:$G$9</c:f>
              <c:numCache>
                <c:formatCode>General</c:formatCode>
                <c:ptCount val="4"/>
              </c:numCache>
            </c:numRef>
          </c:val>
          <c:extLst>
            <c:ext xmlns:c16="http://schemas.microsoft.com/office/drawing/2014/chart" uri="{C3380CC4-5D6E-409C-BE32-E72D297353CC}">
              <c16:uniqueId val="{00000004-F87F-40A9-BDE5-A724F8E64619}"/>
            </c:ext>
          </c:extLst>
        </c:ser>
        <c:ser>
          <c:idx val="4"/>
          <c:order val="4"/>
          <c:invertIfNegative val="0"/>
          <c:cat>
            <c:strRef>
              <c:f>'Obs-Stats'!$C$6:$C$9</c:f>
              <c:strCache>
                <c:ptCount val="4"/>
                <c:pt idx="0">
                  <c:v>- sur registre</c:v>
                </c:pt>
                <c:pt idx="1">
                  <c:v>- par courrier</c:v>
                </c:pt>
                <c:pt idx="2">
                  <c:v>- par courriel</c:v>
                </c:pt>
                <c:pt idx="3">
                  <c:v>- sur registre électronique</c:v>
                </c:pt>
              </c:strCache>
            </c:strRef>
          </c:cat>
          <c:val>
            <c:numRef>
              <c:f>'Obs-Stats'!$H$6:$H$9</c:f>
              <c:numCache>
                <c:formatCode>General</c:formatCode>
                <c:ptCount val="4"/>
              </c:numCache>
            </c:numRef>
          </c:val>
          <c:extLst>
            <c:ext xmlns:c16="http://schemas.microsoft.com/office/drawing/2014/chart" uri="{C3380CC4-5D6E-409C-BE32-E72D297353CC}">
              <c16:uniqueId val="{00000005-F87F-40A9-BDE5-A724F8E64619}"/>
            </c:ext>
          </c:extLst>
        </c:ser>
        <c:ser>
          <c:idx val="5"/>
          <c:order val="5"/>
          <c:invertIfNegative val="0"/>
          <c:cat>
            <c:strRef>
              <c:f>'Obs-Stats'!$C$6:$C$9</c:f>
              <c:strCache>
                <c:ptCount val="4"/>
                <c:pt idx="0">
                  <c:v>- sur registre</c:v>
                </c:pt>
                <c:pt idx="1">
                  <c:v>- par courrier</c:v>
                </c:pt>
                <c:pt idx="2">
                  <c:v>- par courriel</c:v>
                </c:pt>
                <c:pt idx="3">
                  <c:v>- sur registre électronique</c:v>
                </c:pt>
              </c:strCache>
            </c:strRef>
          </c:cat>
          <c:val>
            <c:numRef>
              <c:f>'Obs-Stats'!$I$6:$I$9</c:f>
              <c:numCache>
                <c:formatCode>General</c:formatCode>
                <c:ptCount val="4"/>
              </c:numCache>
            </c:numRef>
          </c:val>
          <c:extLst>
            <c:ext xmlns:c16="http://schemas.microsoft.com/office/drawing/2014/chart" uri="{C3380CC4-5D6E-409C-BE32-E72D297353CC}">
              <c16:uniqueId val="{00000006-F87F-40A9-BDE5-A724F8E64619}"/>
            </c:ext>
          </c:extLst>
        </c:ser>
        <c:dLbls>
          <c:showLegendKey val="0"/>
          <c:showVal val="0"/>
          <c:showCatName val="0"/>
          <c:showSerName val="0"/>
          <c:showPercent val="0"/>
          <c:showBubbleSize val="0"/>
        </c:dLbls>
        <c:gapWidth val="50"/>
        <c:overlap val="100"/>
        <c:axId val="411657903"/>
        <c:axId val="411659823"/>
      </c:barChart>
      <c:catAx>
        <c:axId val="411657903"/>
        <c:scaling>
          <c:orientation val="minMax"/>
        </c:scaling>
        <c:delete val="0"/>
        <c:axPos val="b"/>
        <c:numFmt formatCode="General" sourceLinked="1"/>
        <c:majorTickMark val="out"/>
        <c:minorTickMark val="none"/>
        <c:tickLblPos val="nextTo"/>
        <c:crossAx val="411659823"/>
        <c:crosses val="autoZero"/>
        <c:auto val="1"/>
        <c:lblAlgn val="ctr"/>
        <c:lblOffset val="100"/>
        <c:noMultiLvlLbl val="0"/>
      </c:catAx>
      <c:valAx>
        <c:axId val="411659823"/>
        <c:scaling>
          <c:orientation val="minMax"/>
        </c:scaling>
        <c:delete val="0"/>
        <c:axPos val="l"/>
        <c:majorGridlines/>
        <c:numFmt formatCode="0" sourceLinked="1"/>
        <c:majorTickMark val="out"/>
        <c:minorTickMark val="none"/>
        <c:tickLblPos val="nextTo"/>
        <c:crossAx val="411657903"/>
        <c:crosses val="autoZero"/>
        <c:crossBetween val="between"/>
        <c:minorUnit val="1"/>
      </c:valAx>
    </c:plotArea>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6">
                    <a:lumMod val="75000"/>
                  </a:schemeClr>
                </a:solidFill>
              </a:defRPr>
            </a:pPr>
            <a:r>
              <a:rPr lang="fr-FR">
                <a:solidFill>
                  <a:schemeClr val="accent6">
                    <a:lumMod val="75000"/>
                  </a:schemeClr>
                </a:solidFill>
              </a:rPr>
              <a:t>Thématiques abordées</a:t>
            </a:r>
          </a:p>
        </c:rich>
      </c:tx>
      <c:overlay val="0"/>
    </c:title>
    <c:autoTitleDeleted val="0"/>
    <c:plotArea>
      <c:layout/>
      <c:barChart>
        <c:barDir val="col"/>
        <c:grouping val="clustered"/>
        <c:varyColors val="0"/>
        <c:ser>
          <c:idx val="0"/>
          <c:order val="0"/>
          <c:spPr>
            <a:solidFill>
              <a:srgbClr val="70AD47">
                <a:lumMod val="75000"/>
              </a:srgbClr>
            </a:solidFill>
          </c:spPr>
          <c:invertIfNegative val="0"/>
          <c:cat>
            <c:strRef>
              <c:f>'Obs-Stats'!$C$41</c:f>
              <c:strCache>
                <c:ptCount val="1"/>
                <c:pt idx="0">
                  <c:v>t1</c:v>
                </c:pt>
              </c:strCache>
            </c:strRef>
          </c:cat>
          <c:val>
            <c:numRef>
              <c:f>'Obs-Stats'!$D$41</c:f>
              <c:numCache>
                <c:formatCode>General</c:formatCode>
                <c:ptCount val="1"/>
                <c:pt idx="0">
                  <c:v>0</c:v>
                </c:pt>
              </c:numCache>
            </c:numRef>
          </c:val>
          <c:extLst>
            <c:ext xmlns:c16="http://schemas.microsoft.com/office/drawing/2014/chart" uri="{C3380CC4-5D6E-409C-BE32-E72D297353CC}">
              <c16:uniqueId val="{00000001-A84B-4095-BBDA-568C7234C81F}"/>
            </c:ext>
          </c:extLst>
        </c:ser>
        <c:ser>
          <c:idx val="1"/>
          <c:order val="1"/>
          <c:invertIfNegative val="0"/>
          <c:cat>
            <c:strRef>
              <c:f>'Obs-Stats'!$C$41</c:f>
              <c:strCache>
                <c:ptCount val="1"/>
                <c:pt idx="0">
                  <c:v>t1</c:v>
                </c:pt>
              </c:strCache>
            </c:strRef>
          </c:cat>
          <c:val>
            <c:numRef>
              <c:f>'Obs-Stats'!$E$41</c:f>
              <c:numCache>
                <c:formatCode>General</c:formatCode>
                <c:ptCount val="1"/>
              </c:numCache>
            </c:numRef>
          </c:val>
          <c:extLst>
            <c:ext xmlns:c16="http://schemas.microsoft.com/office/drawing/2014/chart" uri="{C3380CC4-5D6E-409C-BE32-E72D297353CC}">
              <c16:uniqueId val="{00000002-A84B-4095-BBDA-568C7234C81F}"/>
            </c:ext>
          </c:extLst>
        </c:ser>
        <c:ser>
          <c:idx val="2"/>
          <c:order val="2"/>
          <c:invertIfNegative val="0"/>
          <c:cat>
            <c:strRef>
              <c:f>'Obs-Stats'!$C$41</c:f>
              <c:strCache>
                <c:ptCount val="1"/>
                <c:pt idx="0">
                  <c:v>t1</c:v>
                </c:pt>
              </c:strCache>
            </c:strRef>
          </c:cat>
          <c:val>
            <c:numRef>
              <c:f>'Obs-Stats'!$F$41</c:f>
              <c:numCache>
                <c:formatCode>General</c:formatCode>
                <c:ptCount val="1"/>
              </c:numCache>
            </c:numRef>
          </c:val>
          <c:extLst>
            <c:ext xmlns:c16="http://schemas.microsoft.com/office/drawing/2014/chart" uri="{C3380CC4-5D6E-409C-BE32-E72D297353CC}">
              <c16:uniqueId val="{00000003-A84B-4095-BBDA-568C7234C81F}"/>
            </c:ext>
          </c:extLst>
        </c:ser>
        <c:ser>
          <c:idx val="3"/>
          <c:order val="3"/>
          <c:invertIfNegative val="0"/>
          <c:cat>
            <c:strRef>
              <c:f>'Obs-Stats'!$C$41</c:f>
              <c:strCache>
                <c:ptCount val="1"/>
                <c:pt idx="0">
                  <c:v>t1</c:v>
                </c:pt>
              </c:strCache>
            </c:strRef>
          </c:cat>
          <c:val>
            <c:numRef>
              <c:f>'Obs-Stats'!$G$41</c:f>
              <c:numCache>
                <c:formatCode>General</c:formatCode>
                <c:ptCount val="1"/>
              </c:numCache>
            </c:numRef>
          </c:val>
          <c:extLst>
            <c:ext xmlns:c16="http://schemas.microsoft.com/office/drawing/2014/chart" uri="{C3380CC4-5D6E-409C-BE32-E72D297353CC}">
              <c16:uniqueId val="{00000004-A84B-4095-BBDA-568C7234C81F}"/>
            </c:ext>
          </c:extLst>
        </c:ser>
        <c:ser>
          <c:idx val="4"/>
          <c:order val="4"/>
          <c:invertIfNegative val="0"/>
          <c:cat>
            <c:strRef>
              <c:f>'Obs-Stats'!$C$41</c:f>
              <c:strCache>
                <c:ptCount val="1"/>
                <c:pt idx="0">
                  <c:v>t1</c:v>
                </c:pt>
              </c:strCache>
            </c:strRef>
          </c:cat>
          <c:val>
            <c:numRef>
              <c:f>'Obs-Stats'!$H$41</c:f>
              <c:numCache>
                <c:formatCode>General</c:formatCode>
                <c:ptCount val="1"/>
              </c:numCache>
            </c:numRef>
          </c:val>
          <c:extLst>
            <c:ext xmlns:c16="http://schemas.microsoft.com/office/drawing/2014/chart" uri="{C3380CC4-5D6E-409C-BE32-E72D297353CC}">
              <c16:uniqueId val="{00000005-A84B-4095-BBDA-568C7234C81F}"/>
            </c:ext>
          </c:extLst>
        </c:ser>
        <c:ser>
          <c:idx val="5"/>
          <c:order val="5"/>
          <c:invertIfNegative val="0"/>
          <c:cat>
            <c:strRef>
              <c:f>'Obs-Stats'!$C$41</c:f>
              <c:strCache>
                <c:ptCount val="1"/>
                <c:pt idx="0">
                  <c:v>t1</c:v>
                </c:pt>
              </c:strCache>
            </c:strRef>
          </c:cat>
          <c:val>
            <c:numRef>
              <c:f>'Obs-Stats'!$I$41</c:f>
              <c:numCache>
                <c:formatCode>General</c:formatCode>
                <c:ptCount val="1"/>
              </c:numCache>
            </c:numRef>
          </c:val>
          <c:extLst>
            <c:ext xmlns:c16="http://schemas.microsoft.com/office/drawing/2014/chart" uri="{C3380CC4-5D6E-409C-BE32-E72D297353CC}">
              <c16:uniqueId val="{00000006-A84B-4095-BBDA-568C7234C81F}"/>
            </c:ext>
          </c:extLst>
        </c:ser>
        <c:dLbls>
          <c:showLegendKey val="0"/>
          <c:showVal val="0"/>
          <c:showCatName val="0"/>
          <c:showSerName val="0"/>
          <c:showPercent val="0"/>
          <c:showBubbleSize val="0"/>
        </c:dLbls>
        <c:gapWidth val="50"/>
        <c:overlap val="100"/>
        <c:axId val="411675183"/>
        <c:axId val="411660783"/>
      </c:barChart>
      <c:catAx>
        <c:axId val="411675183"/>
        <c:scaling>
          <c:orientation val="minMax"/>
        </c:scaling>
        <c:delete val="0"/>
        <c:axPos val="b"/>
        <c:numFmt formatCode="General" sourceLinked="1"/>
        <c:majorTickMark val="out"/>
        <c:minorTickMark val="none"/>
        <c:tickLblPos val="nextTo"/>
        <c:crossAx val="411660783"/>
        <c:crosses val="autoZero"/>
        <c:auto val="1"/>
        <c:lblAlgn val="ctr"/>
        <c:lblOffset val="100"/>
        <c:noMultiLvlLbl val="0"/>
      </c:catAx>
      <c:valAx>
        <c:axId val="411660783"/>
        <c:scaling>
          <c:orientation val="minMax"/>
        </c:scaling>
        <c:delete val="0"/>
        <c:axPos val="l"/>
        <c:majorGridlines/>
        <c:numFmt formatCode="General" sourceLinked="1"/>
        <c:majorTickMark val="out"/>
        <c:minorTickMark val="none"/>
        <c:tickLblPos val="nextTo"/>
        <c:crossAx val="411675183"/>
        <c:crosses val="autoZero"/>
        <c:crossBetween val="between"/>
        <c:minorUnit val="1"/>
      </c:valAx>
    </c:plotArea>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6">
                    <a:lumMod val="75000"/>
                  </a:schemeClr>
                </a:solidFill>
              </a:defRPr>
            </a:pPr>
            <a:r>
              <a:rPr lang="fr-FR">
                <a:solidFill>
                  <a:schemeClr val="accent6">
                    <a:lumMod val="75000"/>
                  </a:schemeClr>
                </a:solidFill>
              </a:rPr>
              <a:t>t1</a:t>
            </a:r>
          </a:p>
        </c:rich>
      </c:tx>
      <c:overlay val="0"/>
    </c:title>
    <c:autoTitleDeleted val="0"/>
    <c:plotArea>
      <c:layout/>
      <c:barChart>
        <c:barDir val="col"/>
        <c:grouping val="clustered"/>
        <c:varyColors val="0"/>
        <c:ser>
          <c:idx val="0"/>
          <c:order val="0"/>
          <c:spPr>
            <a:solidFill>
              <a:srgbClr val="70AD47">
                <a:lumMod val="75000"/>
              </a:srgbClr>
            </a:solidFill>
          </c:spPr>
          <c:invertIfNegative val="0"/>
          <c:cat>
            <c:strRef>
              <c:f>'Obs-Stats'!$C$56</c:f>
              <c:strCache>
                <c:ptCount val="1"/>
                <c:pt idx="0">
                  <c:v>r11</c:v>
                </c:pt>
              </c:strCache>
            </c:strRef>
          </c:cat>
          <c:val>
            <c:numRef>
              <c:f>'Obs-Stats'!$D$56</c:f>
              <c:numCache>
                <c:formatCode>General</c:formatCode>
                <c:ptCount val="1"/>
                <c:pt idx="0">
                  <c:v>0</c:v>
                </c:pt>
              </c:numCache>
            </c:numRef>
          </c:val>
          <c:extLst>
            <c:ext xmlns:c16="http://schemas.microsoft.com/office/drawing/2014/chart" uri="{C3380CC4-5D6E-409C-BE32-E72D297353CC}">
              <c16:uniqueId val="{00000001-A787-4DF1-9B88-EE99D286075B}"/>
            </c:ext>
          </c:extLst>
        </c:ser>
        <c:ser>
          <c:idx val="1"/>
          <c:order val="1"/>
          <c:invertIfNegative val="0"/>
          <c:cat>
            <c:strRef>
              <c:f>'Obs-Stats'!$C$56</c:f>
              <c:strCache>
                <c:ptCount val="1"/>
                <c:pt idx="0">
                  <c:v>r11</c:v>
                </c:pt>
              </c:strCache>
            </c:strRef>
          </c:cat>
          <c:val>
            <c:numRef>
              <c:f>'Obs-Stats'!$E$56</c:f>
              <c:numCache>
                <c:formatCode>General</c:formatCode>
                <c:ptCount val="1"/>
              </c:numCache>
            </c:numRef>
          </c:val>
          <c:extLst>
            <c:ext xmlns:c16="http://schemas.microsoft.com/office/drawing/2014/chart" uri="{C3380CC4-5D6E-409C-BE32-E72D297353CC}">
              <c16:uniqueId val="{00000002-A787-4DF1-9B88-EE99D286075B}"/>
            </c:ext>
          </c:extLst>
        </c:ser>
        <c:ser>
          <c:idx val="2"/>
          <c:order val="2"/>
          <c:invertIfNegative val="0"/>
          <c:cat>
            <c:strRef>
              <c:f>'Obs-Stats'!$C$56</c:f>
              <c:strCache>
                <c:ptCount val="1"/>
                <c:pt idx="0">
                  <c:v>r11</c:v>
                </c:pt>
              </c:strCache>
            </c:strRef>
          </c:cat>
          <c:val>
            <c:numRef>
              <c:f>'Obs-Stats'!$F$56</c:f>
              <c:numCache>
                <c:formatCode>General</c:formatCode>
                <c:ptCount val="1"/>
              </c:numCache>
            </c:numRef>
          </c:val>
          <c:extLst>
            <c:ext xmlns:c16="http://schemas.microsoft.com/office/drawing/2014/chart" uri="{C3380CC4-5D6E-409C-BE32-E72D297353CC}">
              <c16:uniqueId val="{00000003-A787-4DF1-9B88-EE99D286075B}"/>
            </c:ext>
          </c:extLst>
        </c:ser>
        <c:ser>
          <c:idx val="3"/>
          <c:order val="3"/>
          <c:invertIfNegative val="0"/>
          <c:cat>
            <c:strRef>
              <c:f>'Obs-Stats'!$C$56</c:f>
              <c:strCache>
                <c:ptCount val="1"/>
                <c:pt idx="0">
                  <c:v>r11</c:v>
                </c:pt>
              </c:strCache>
            </c:strRef>
          </c:cat>
          <c:val>
            <c:numRef>
              <c:f>'Obs-Stats'!$G$56</c:f>
              <c:numCache>
                <c:formatCode>General</c:formatCode>
                <c:ptCount val="1"/>
              </c:numCache>
            </c:numRef>
          </c:val>
          <c:extLst>
            <c:ext xmlns:c16="http://schemas.microsoft.com/office/drawing/2014/chart" uri="{C3380CC4-5D6E-409C-BE32-E72D297353CC}">
              <c16:uniqueId val="{00000004-A787-4DF1-9B88-EE99D286075B}"/>
            </c:ext>
          </c:extLst>
        </c:ser>
        <c:ser>
          <c:idx val="4"/>
          <c:order val="4"/>
          <c:invertIfNegative val="0"/>
          <c:cat>
            <c:strRef>
              <c:f>'Obs-Stats'!$C$56</c:f>
              <c:strCache>
                <c:ptCount val="1"/>
                <c:pt idx="0">
                  <c:v>r11</c:v>
                </c:pt>
              </c:strCache>
            </c:strRef>
          </c:cat>
          <c:val>
            <c:numRef>
              <c:f>'Obs-Stats'!$H$56</c:f>
              <c:numCache>
                <c:formatCode>General</c:formatCode>
                <c:ptCount val="1"/>
              </c:numCache>
            </c:numRef>
          </c:val>
          <c:extLst>
            <c:ext xmlns:c16="http://schemas.microsoft.com/office/drawing/2014/chart" uri="{C3380CC4-5D6E-409C-BE32-E72D297353CC}">
              <c16:uniqueId val="{00000005-A787-4DF1-9B88-EE99D286075B}"/>
            </c:ext>
          </c:extLst>
        </c:ser>
        <c:ser>
          <c:idx val="5"/>
          <c:order val="5"/>
          <c:invertIfNegative val="0"/>
          <c:cat>
            <c:strRef>
              <c:f>'Obs-Stats'!$C$56</c:f>
              <c:strCache>
                <c:ptCount val="1"/>
                <c:pt idx="0">
                  <c:v>r11</c:v>
                </c:pt>
              </c:strCache>
            </c:strRef>
          </c:cat>
          <c:val>
            <c:numRef>
              <c:f>'Obs-Stats'!$I$56</c:f>
              <c:numCache>
                <c:formatCode>General</c:formatCode>
                <c:ptCount val="1"/>
              </c:numCache>
            </c:numRef>
          </c:val>
          <c:extLst>
            <c:ext xmlns:c16="http://schemas.microsoft.com/office/drawing/2014/chart" uri="{C3380CC4-5D6E-409C-BE32-E72D297353CC}">
              <c16:uniqueId val="{00000006-A787-4DF1-9B88-EE99D286075B}"/>
            </c:ext>
          </c:extLst>
        </c:ser>
        <c:dLbls>
          <c:showLegendKey val="0"/>
          <c:showVal val="0"/>
          <c:showCatName val="0"/>
          <c:showSerName val="0"/>
          <c:showPercent val="0"/>
          <c:showBubbleSize val="0"/>
        </c:dLbls>
        <c:gapWidth val="50"/>
        <c:overlap val="100"/>
        <c:axId val="411679503"/>
        <c:axId val="411679983"/>
      </c:barChart>
      <c:catAx>
        <c:axId val="411679503"/>
        <c:scaling>
          <c:orientation val="minMax"/>
        </c:scaling>
        <c:delete val="0"/>
        <c:axPos val="b"/>
        <c:numFmt formatCode="General" sourceLinked="1"/>
        <c:majorTickMark val="out"/>
        <c:minorTickMark val="none"/>
        <c:tickLblPos val="nextTo"/>
        <c:crossAx val="411679983"/>
        <c:crosses val="autoZero"/>
        <c:auto val="1"/>
        <c:lblAlgn val="ctr"/>
        <c:lblOffset val="100"/>
        <c:noMultiLvlLbl val="0"/>
      </c:catAx>
      <c:valAx>
        <c:axId val="411679983"/>
        <c:scaling>
          <c:orientation val="minMax"/>
        </c:scaling>
        <c:delete val="0"/>
        <c:axPos val="l"/>
        <c:majorGridlines/>
        <c:numFmt formatCode="General" sourceLinked="1"/>
        <c:majorTickMark val="out"/>
        <c:minorTickMark val="none"/>
        <c:tickLblPos val="nextTo"/>
        <c:crossAx val="411679503"/>
        <c:crosses val="autoZero"/>
        <c:crossBetween val="between"/>
        <c:minorUnit val="1"/>
      </c:valAx>
    </c:plotArea>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hyperlink" Target="#'EP-Enquete'!E2"/><Relationship Id="rId2" Type="http://schemas.openxmlformats.org/officeDocument/2006/relationships/hyperlink" Target="#'EP-Enquete'!D13"/><Relationship Id="rId1" Type="http://schemas.openxmlformats.org/officeDocument/2006/relationships/hyperlink" Target="#'EP-Enquete'!E42"/></Relationships>
</file>

<file path=xl/drawings/_rels/drawing7.xml.rels><?xml version="1.0" encoding="UTF-8" standalone="yes"?>
<Relationships xmlns="http://schemas.openxmlformats.org/package/2006/relationships"><Relationship Id="rId1" Type="http://schemas.openxmlformats.org/officeDocument/2006/relationships/hyperlink" Target="#'Obs-Rub'!A1"/></Relationships>
</file>

<file path=xl/drawings/drawing1.xml><?xml version="1.0" encoding="utf-8"?>
<xdr:wsDr xmlns:xdr="http://schemas.openxmlformats.org/drawingml/2006/spreadsheetDrawing" xmlns:a="http://schemas.openxmlformats.org/drawingml/2006/main">
  <xdr:twoCellAnchor>
    <xdr:from>
      <xdr:col>2</xdr:col>
      <xdr:colOff>499805</xdr:colOff>
      <xdr:row>125</xdr:row>
      <xdr:rowOff>8194</xdr:rowOff>
    </xdr:from>
    <xdr:to>
      <xdr:col>6</xdr:col>
      <xdr:colOff>286773</xdr:colOff>
      <xdr:row>127</xdr:row>
      <xdr:rowOff>8194</xdr:rowOff>
    </xdr:to>
    <xdr:sp macro="" textlink="">
      <xdr:nvSpPr>
        <xdr:cNvPr id="2" name="Rectangle à coins arrondis 5">
          <a:extLst>
            <a:ext uri="{FF2B5EF4-FFF2-40B4-BE49-F238E27FC236}">
              <a16:creationId xmlns:a16="http://schemas.microsoft.com/office/drawing/2014/main" id="{7FFE4D9A-617C-4904-AC08-3F80113C045D}"/>
            </a:ext>
          </a:extLst>
        </xdr:cNvPr>
        <xdr:cNvSpPr/>
      </xdr:nvSpPr>
      <xdr:spPr bwMode="auto">
        <a:xfrm>
          <a:off x="5986205" y="23637814"/>
          <a:ext cx="2926408" cy="365760"/>
        </a:xfrm>
        <a:prstGeom prst="roundRect">
          <a:avLst/>
        </a:prstGeom>
        <a:solidFill>
          <a:schemeClr val="accent6">
            <a:lumMod val="60000"/>
            <a:lumOff val="40000"/>
            <a:alpha val="48000"/>
          </a:schemeClr>
        </a:solidFill>
        <a:ln>
          <a:solidFill>
            <a:schemeClr val="accent6">
              <a:lumMod val="75000"/>
            </a:schemeClr>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200" b="1">
              <a:solidFill>
                <a:schemeClr val="accent6">
                  <a:lumMod val="50000"/>
                </a:schemeClr>
              </a:solidFill>
            </a:rPr>
            <a:t>Retour</a:t>
          </a:r>
          <a:r>
            <a:rPr lang="fr-FR" sz="1200" b="1" baseline="0">
              <a:solidFill>
                <a:schemeClr val="accent6">
                  <a:lumMod val="50000"/>
                </a:schemeClr>
              </a:solidFill>
            </a:rPr>
            <a:t> Paramètrage</a:t>
          </a:r>
          <a:endParaRPr lang="fr-FR" sz="1100" b="1">
            <a:solidFill>
              <a:schemeClr val="accent6">
                <a:lumMod val="50000"/>
              </a:schemeClr>
            </a:solidFill>
          </a:endParaRPr>
        </a:p>
      </xdr:txBody>
    </xdr:sp>
    <xdr:clientData/>
  </xdr:twoCellAnchor>
  <xdr:twoCellAnchor>
    <xdr:from>
      <xdr:col>3</xdr:col>
      <xdr:colOff>76896</xdr:colOff>
      <xdr:row>8</xdr:row>
      <xdr:rowOff>158801</xdr:rowOff>
    </xdr:from>
    <xdr:to>
      <xdr:col>5</xdr:col>
      <xdr:colOff>130951</xdr:colOff>
      <xdr:row>10</xdr:row>
      <xdr:rowOff>177296</xdr:rowOff>
    </xdr:to>
    <xdr:sp macro="[0]!EP_Rubrique" textlink="">
      <xdr:nvSpPr>
        <xdr:cNvPr id="3" name="Rectangle à coins arrondis 5">
          <a:extLst>
            <a:ext uri="{FF2B5EF4-FFF2-40B4-BE49-F238E27FC236}">
              <a16:creationId xmlns:a16="http://schemas.microsoft.com/office/drawing/2014/main" id="{2A23ADE7-EC9E-4751-B728-C30884048A72}"/>
            </a:ext>
          </a:extLst>
        </xdr:cNvPr>
        <xdr:cNvSpPr/>
      </xdr:nvSpPr>
      <xdr:spPr bwMode="auto">
        <a:xfrm>
          <a:off x="6347667" y="1878544"/>
          <a:ext cx="1620000" cy="396000"/>
        </a:xfrm>
        <a:prstGeom prst="roundRect">
          <a:avLst/>
        </a:prstGeom>
        <a:solidFill>
          <a:schemeClr val="accent6">
            <a:lumMod val="75000"/>
            <a:alpha val="48000"/>
          </a:schemeClr>
        </a:solidFill>
        <a:ln>
          <a:solidFill>
            <a:schemeClr val="accent5">
              <a:lumMod val="50000"/>
            </a:schemeClr>
          </a:solidFill>
          <a:round/>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200" b="1">
              <a:solidFill>
                <a:schemeClr val="accent6">
                  <a:lumMod val="50000"/>
                </a:schemeClr>
              </a:solidFill>
            </a:rPr>
            <a:t>Thématiques</a:t>
          </a:r>
          <a:endParaRPr lang="fr-FR" sz="1100" b="1">
            <a:solidFill>
              <a:schemeClr val="accent6">
                <a:lumMod val="50000"/>
              </a:schemeClr>
            </a:solidFill>
          </a:endParaRPr>
        </a:p>
      </xdr:txBody>
    </xdr:sp>
    <xdr:clientData/>
  </xdr:twoCellAnchor>
  <xdr:twoCellAnchor>
    <xdr:from>
      <xdr:col>5</xdr:col>
      <xdr:colOff>547837</xdr:colOff>
      <xdr:row>8</xdr:row>
      <xdr:rowOff>152804</xdr:rowOff>
    </xdr:from>
    <xdr:to>
      <xdr:col>7</xdr:col>
      <xdr:colOff>601892</xdr:colOff>
      <xdr:row>10</xdr:row>
      <xdr:rowOff>171299</xdr:rowOff>
    </xdr:to>
    <xdr:sp macro="[0]!Param_Saisie" textlink="">
      <xdr:nvSpPr>
        <xdr:cNvPr id="4" name="Rectangle à coins arrondis 5">
          <a:extLst>
            <a:ext uri="{FF2B5EF4-FFF2-40B4-BE49-F238E27FC236}">
              <a16:creationId xmlns:a16="http://schemas.microsoft.com/office/drawing/2014/main" id="{C0465372-439C-4DB5-A26A-D19706017497}"/>
            </a:ext>
          </a:extLst>
        </xdr:cNvPr>
        <xdr:cNvSpPr/>
      </xdr:nvSpPr>
      <xdr:spPr bwMode="auto">
        <a:xfrm>
          <a:off x="8384553" y="1872547"/>
          <a:ext cx="1620000" cy="396000"/>
        </a:xfrm>
        <a:prstGeom prst="roundRect">
          <a:avLst/>
        </a:prstGeom>
        <a:solidFill>
          <a:schemeClr val="accent6">
            <a:lumMod val="75000"/>
            <a:alpha val="48000"/>
          </a:schemeClr>
        </a:solidFill>
        <a:ln>
          <a:solidFill>
            <a:schemeClr val="accent5">
              <a:lumMod val="50000"/>
              <a:alpha val="91000"/>
            </a:schemeClr>
          </a:solidFill>
          <a:round/>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000" b="1">
              <a:solidFill>
                <a:schemeClr val="accent6">
                  <a:lumMod val="50000"/>
                </a:schemeClr>
              </a:solidFill>
            </a:rPr>
            <a:t>Param.</a:t>
          </a:r>
          <a:r>
            <a:rPr lang="fr-FR" sz="1000" b="1" baseline="0">
              <a:solidFill>
                <a:schemeClr val="accent6">
                  <a:lumMod val="50000"/>
                </a:schemeClr>
              </a:solidFill>
            </a:rPr>
            <a:t> s</a:t>
          </a:r>
          <a:r>
            <a:rPr lang="fr-FR" sz="1000" b="1">
              <a:solidFill>
                <a:schemeClr val="accent6">
                  <a:lumMod val="50000"/>
                </a:schemeClr>
              </a:solidFill>
            </a:rPr>
            <a:t>aisie des observations</a:t>
          </a:r>
        </a:p>
      </xdr:txBody>
    </xdr:sp>
    <xdr:clientData/>
  </xdr:twoCellAnchor>
  <xdr:twoCellAnchor>
    <xdr:from>
      <xdr:col>3</xdr:col>
      <xdr:colOff>64999</xdr:colOff>
      <xdr:row>15</xdr:row>
      <xdr:rowOff>108915</xdr:rowOff>
    </xdr:from>
    <xdr:to>
      <xdr:col>4</xdr:col>
      <xdr:colOff>362027</xdr:colOff>
      <xdr:row>17</xdr:row>
      <xdr:rowOff>91410</xdr:rowOff>
    </xdr:to>
    <xdr:sp macro="[0]!Obs_Stat" textlink="">
      <xdr:nvSpPr>
        <xdr:cNvPr id="5" name="Rectangle à coins arrondis 5">
          <a:extLst>
            <a:ext uri="{FF2B5EF4-FFF2-40B4-BE49-F238E27FC236}">
              <a16:creationId xmlns:a16="http://schemas.microsoft.com/office/drawing/2014/main" id="{81DD7310-0D87-48C1-833A-E3679DBA21A5}"/>
            </a:ext>
          </a:extLst>
        </xdr:cNvPr>
        <xdr:cNvSpPr/>
      </xdr:nvSpPr>
      <xdr:spPr bwMode="auto">
        <a:xfrm>
          <a:off x="6335770" y="3149924"/>
          <a:ext cx="1080000" cy="360000"/>
        </a:xfrm>
        <a:prstGeom prst="roundRect">
          <a:avLst/>
        </a:prstGeom>
        <a:solidFill>
          <a:schemeClr val="accent6">
            <a:lumMod val="75000"/>
            <a:alpha val="48000"/>
          </a:schemeClr>
        </a:solidFill>
        <a:ln>
          <a:solidFill>
            <a:schemeClr val="accent5">
              <a:lumMod val="50000"/>
            </a:schemeClr>
          </a:solidFill>
          <a:round/>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100" b="1">
              <a:solidFill>
                <a:schemeClr val="accent6">
                  <a:lumMod val="50000"/>
                </a:schemeClr>
              </a:solidFill>
            </a:rPr>
            <a:t>Stats</a:t>
          </a:r>
          <a:r>
            <a:rPr lang="fr-FR" sz="1100" b="1" baseline="0">
              <a:solidFill>
                <a:schemeClr val="accent6">
                  <a:lumMod val="50000"/>
                </a:schemeClr>
              </a:solidFill>
            </a:rPr>
            <a:t> obs/thème</a:t>
          </a:r>
          <a:endParaRPr lang="fr-FR" sz="1050" b="1">
            <a:solidFill>
              <a:schemeClr val="accent6">
                <a:lumMod val="50000"/>
              </a:schemeClr>
            </a:solidFill>
          </a:endParaRPr>
        </a:p>
      </xdr:txBody>
    </xdr:sp>
    <xdr:clientData/>
  </xdr:twoCellAnchor>
  <xdr:twoCellAnchor editAs="absolute">
    <xdr:from>
      <xdr:col>3</xdr:col>
      <xdr:colOff>105902</xdr:colOff>
      <xdr:row>4</xdr:row>
      <xdr:rowOff>79625</xdr:rowOff>
    </xdr:from>
    <xdr:to>
      <xdr:col>5</xdr:col>
      <xdr:colOff>159957</xdr:colOff>
      <xdr:row>6</xdr:row>
      <xdr:rowOff>98120</xdr:rowOff>
    </xdr:to>
    <xdr:sp macro="[0]!EP_Enquete" textlink="">
      <xdr:nvSpPr>
        <xdr:cNvPr id="7" name="Rectangle à coins arrondis 5">
          <a:extLst>
            <a:ext uri="{FF2B5EF4-FFF2-40B4-BE49-F238E27FC236}">
              <a16:creationId xmlns:a16="http://schemas.microsoft.com/office/drawing/2014/main" id="{04955768-FC20-4226-B991-B8F3CD3F0764}"/>
            </a:ext>
          </a:extLst>
        </xdr:cNvPr>
        <xdr:cNvSpPr/>
      </xdr:nvSpPr>
      <xdr:spPr bwMode="auto">
        <a:xfrm>
          <a:off x="6376673" y="1044359"/>
          <a:ext cx="1620000" cy="396000"/>
        </a:xfrm>
        <a:prstGeom prst="roundRect">
          <a:avLst/>
        </a:prstGeom>
        <a:solidFill>
          <a:schemeClr val="accent6">
            <a:lumMod val="75000"/>
            <a:alpha val="48000"/>
          </a:schemeClr>
        </a:solidFill>
        <a:ln>
          <a:solidFill>
            <a:schemeClr val="accent5">
              <a:lumMod val="50000"/>
            </a:schemeClr>
          </a:solidFill>
          <a:round/>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lang="fr-FR" sz="1100" b="1">
              <a:solidFill>
                <a:schemeClr val="accent6">
                  <a:lumMod val="50000"/>
                </a:schemeClr>
              </a:solidFill>
              <a:effectLst/>
              <a:latin typeface="+mn-lt"/>
              <a:ea typeface="+mn-ea"/>
              <a:cs typeface="+mn-cs"/>
            </a:rPr>
            <a:t>Données générales :</a:t>
          </a:r>
          <a:r>
            <a:rPr lang="fr-FR" sz="1050" b="1">
              <a:solidFill>
                <a:schemeClr val="accent6">
                  <a:lumMod val="50000"/>
                </a:schemeClr>
              </a:solidFill>
              <a:effectLst/>
              <a:latin typeface="+mn-lt"/>
              <a:ea typeface="+mn-ea"/>
              <a:cs typeface="+mn-cs"/>
            </a:rPr>
            <a:t> Enquête-Commission-Lieux</a:t>
          </a:r>
          <a:endParaRPr lang="fr-FR" sz="1200">
            <a:solidFill>
              <a:schemeClr val="accent6">
                <a:lumMod val="50000"/>
              </a:schemeClr>
            </a:solidFill>
            <a:effectLst/>
          </a:endParaRPr>
        </a:p>
      </xdr:txBody>
    </xdr:sp>
    <xdr:clientData/>
  </xdr:twoCellAnchor>
  <xdr:twoCellAnchor>
    <xdr:from>
      <xdr:col>5</xdr:col>
      <xdr:colOff>513927</xdr:colOff>
      <xdr:row>4</xdr:row>
      <xdr:rowOff>79625</xdr:rowOff>
    </xdr:from>
    <xdr:to>
      <xdr:col>7</xdr:col>
      <xdr:colOff>604812</xdr:colOff>
      <xdr:row>6</xdr:row>
      <xdr:rowOff>98120</xdr:rowOff>
    </xdr:to>
    <xdr:sp macro="[0]!EP_planning" textlink="">
      <xdr:nvSpPr>
        <xdr:cNvPr id="8" name="Rectangle à coins arrondis 5">
          <a:extLst>
            <a:ext uri="{FF2B5EF4-FFF2-40B4-BE49-F238E27FC236}">
              <a16:creationId xmlns:a16="http://schemas.microsoft.com/office/drawing/2014/main" id="{39EADC18-CCE8-47DC-9E44-7CD9E4958FAF}"/>
            </a:ext>
          </a:extLst>
        </xdr:cNvPr>
        <xdr:cNvSpPr/>
      </xdr:nvSpPr>
      <xdr:spPr bwMode="auto">
        <a:xfrm>
          <a:off x="8350643" y="1044359"/>
          <a:ext cx="1656830" cy="396000"/>
        </a:xfrm>
        <a:prstGeom prst="roundRect">
          <a:avLst/>
        </a:prstGeom>
        <a:solidFill>
          <a:schemeClr val="accent6">
            <a:lumMod val="75000"/>
            <a:alpha val="48000"/>
          </a:schemeClr>
        </a:solidFill>
        <a:ln>
          <a:solidFill>
            <a:schemeClr val="accent5">
              <a:lumMod val="50000"/>
            </a:schemeClr>
          </a:solidFill>
          <a:round/>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100" b="1" baseline="0">
              <a:solidFill>
                <a:schemeClr val="accent6">
                  <a:lumMod val="50000"/>
                </a:schemeClr>
              </a:solidFill>
            </a:rPr>
            <a:t>Planning</a:t>
          </a:r>
          <a:r>
            <a:rPr lang="fr-FR" sz="1100" b="1">
              <a:solidFill>
                <a:schemeClr val="accent6">
                  <a:lumMod val="50000"/>
                </a:schemeClr>
              </a:solidFill>
            </a:rPr>
            <a:t> des permanences</a:t>
          </a:r>
          <a:endParaRPr lang="fr-FR" sz="1050" b="1">
            <a:solidFill>
              <a:schemeClr val="accent6">
                <a:lumMod val="50000"/>
              </a:schemeClr>
            </a:solidFill>
          </a:endParaRPr>
        </a:p>
      </xdr:txBody>
    </xdr:sp>
    <xdr:clientData/>
  </xdr:twoCellAnchor>
  <xdr:twoCellAnchor>
    <xdr:from>
      <xdr:col>6</xdr:col>
      <xdr:colOff>295152</xdr:colOff>
      <xdr:row>18</xdr:row>
      <xdr:rowOff>74223</xdr:rowOff>
    </xdr:from>
    <xdr:to>
      <xdr:col>7</xdr:col>
      <xdr:colOff>592179</xdr:colOff>
      <xdr:row>20</xdr:row>
      <xdr:rowOff>56718</xdr:rowOff>
    </xdr:to>
    <xdr:sp macro="[0]!statistiques" textlink="">
      <xdr:nvSpPr>
        <xdr:cNvPr id="10" name="Rectangle à coins arrondis 5">
          <a:extLst>
            <a:ext uri="{FF2B5EF4-FFF2-40B4-BE49-F238E27FC236}">
              <a16:creationId xmlns:a16="http://schemas.microsoft.com/office/drawing/2014/main" id="{92C3F365-7615-41FE-B13E-220261DE6F26}"/>
            </a:ext>
          </a:extLst>
        </xdr:cNvPr>
        <xdr:cNvSpPr/>
      </xdr:nvSpPr>
      <xdr:spPr bwMode="auto">
        <a:xfrm>
          <a:off x="8914840" y="3681489"/>
          <a:ext cx="1080000" cy="360000"/>
        </a:xfrm>
        <a:prstGeom prst="roundRect">
          <a:avLst/>
        </a:prstGeom>
        <a:solidFill>
          <a:schemeClr val="accent6">
            <a:lumMod val="75000"/>
            <a:alpha val="48000"/>
          </a:schemeClr>
        </a:solidFill>
        <a:ln>
          <a:solidFill>
            <a:schemeClr val="accent5">
              <a:lumMod val="50000"/>
            </a:schemeClr>
          </a:solidFill>
          <a:round/>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100" b="1">
              <a:solidFill>
                <a:schemeClr val="accent6">
                  <a:lumMod val="50000"/>
                </a:schemeClr>
              </a:solidFill>
            </a:rPr>
            <a:t>Stats graphiques</a:t>
          </a:r>
          <a:endParaRPr lang="fr-FR" sz="1050" b="1">
            <a:solidFill>
              <a:schemeClr val="accent6">
                <a:lumMod val="50000"/>
              </a:schemeClr>
            </a:solidFill>
          </a:endParaRPr>
        </a:p>
      </xdr:txBody>
    </xdr:sp>
    <xdr:clientData/>
  </xdr:twoCellAnchor>
  <xdr:twoCellAnchor>
    <xdr:from>
      <xdr:col>4</xdr:col>
      <xdr:colOff>599862</xdr:colOff>
      <xdr:row>15</xdr:row>
      <xdr:rowOff>111600</xdr:rowOff>
    </xdr:from>
    <xdr:to>
      <xdr:col>6</xdr:col>
      <xdr:colOff>113917</xdr:colOff>
      <xdr:row>17</xdr:row>
      <xdr:rowOff>94095</xdr:rowOff>
    </xdr:to>
    <xdr:sp macro="[0]!Obs_Lieux" textlink="">
      <xdr:nvSpPr>
        <xdr:cNvPr id="11" name="Rectangle à coins arrondis 5">
          <a:extLst>
            <a:ext uri="{FF2B5EF4-FFF2-40B4-BE49-F238E27FC236}">
              <a16:creationId xmlns:a16="http://schemas.microsoft.com/office/drawing/2014/main" id="{F5E2571A-1C7A-4054-B4B2-C6147CCDDC59}"/>
            </a:ext>
          </a:extLst>
        </xdr:cNvPr>
        <xdr:cNvSpPr/>
      </xdr:nvSpPr>
      <xdr:spPr bwMode="auto">
        <a:xfrm>
          <a:off x="7653605" y="3152609"/>
          <a:ext cx="1080000" cy="360000"/>
        </a:xfrm>
        <a:prstGeom prst="roundRect">
          <a:avLst/>
        </a:prstGeom>
        <a:solidFill>
          <a:schemeClr val="accent6">
            <a:lumMod val="75000"/>
            <a:alpha val="48000"/>
          </a:schemeClr>
        </a:solidFill>
        <a:ln>
          <a:solidFill>
            <a:schemeClr val="accent5">
              <a:lumMod val="50000"/>
            </a:schemeClr>
          </a:solidFill>
          <a:round/>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200" b="1">
              <a:solidFill>
                <a:schemeClr val="accent6">
                  <a:lumMod val="50000"/>
                </a:schemeClr>
              </a:solidFill>
            </a:rPr>
            <a:t>Stats</a:t>
          </a:r>
          <a:r>
            <a:rPr lang="fr-FR" sz="1200" b="1" baseline="0">
              <a:solidFill>
                <a:schemeClr val="accent6">
                  <a:lumMod val="50000"/>
                </a:schemeClr>
              </a:solidFill>
            </a:rPr>
            <a:t> obs/lieux</a:t>
          </a:r>
          <a:endParaRPr lang="fr-FR" sz="1100" b="1">
            <a:solidFill>
              <a:schemeClr val="accent6">
                <a:lumMod val="50000"/>
              </a:schemeClr>
            </a:solidFill>
          </a:endParaRPr>
        </a:p>
      </xdr:txBody>
    </xdr:sp>
    <xdr:clientData/>
  </xdr:twoCellAnchor>
  <xdr:twoCellAnchor>
    <xdr:from>
      <xdr:col>6</xdr:col>
      <xdr:colOff>302686</xdr:colOff>
      <xdr:row>15</xdr:row>
      <xdr:rowOff>107294</xdr:rowOff>
    </xdr:from>
    <xdr:to>
      <xdr:col>7</xdr:col>
      <xdr:colOff>599713</xdr:colOff>
      <xdr:row>17</xdr:row>
      <xdr:rowOff>89789</xdr:rowOff>
    </xdr:to>
    <xdr:sp macro="[0]!TriObserv" textlink="">
      <xdr:nvSpPr>
        <xdr:cNvPr id="12" name="Rectangle à coins arrondis 5">
          <a:extLst>
            <a:ext uri="{FF2B5EF4-FFF2-40B4-BE49-F238E27FC236}">
              <a16:creationId xmlns:a16="http://schemas.microsoft.com/office/drawing/2014/main" id="{331109E2-54DC-446D-B23A-FE3839A998CB}"/>
            </a:ext>
          </a:extLst>
        </xdr:cNvPr>
        <xdr:cNvSpPr/>
      </xdr:nvSpPr>
      <xdr:spPr bwMode="auto">
        <a:xfrm>
          <a:off x="8922374" y="3148303"/>
          <a:ext cx="1080000" cy="360000"/>
        </a:xfrm>
        <a:prstGeom prst="roundRect">
          <a:avLst/>
        </a:prstGeom>
        <a:solidFill>
          <a:schemeClr val="accent6">
            <a:lumMod val="75000"/>
            <a:alpha val="48000"/>
          </a:schemeClr>
        </a:solidFill>
        <a:ln>
          <a:solidFill>
            <a:schemeClr val="accent5">
              <a:lumMod val="50000"/>
            </a:schemeClr>
          </a:solidFill>
          <a:round/>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000" b="1">
              <a:solidFill>
                <a:schemeClr val="accent6">
                  <a:lumMod val="50000"/>
                </a:schemeClr>
              </a:solidFill>
            </a:rPr>
            <a:t>Tri</a:t>
          </a:r>
          <a:r>
            <a:rPr lang="fr-FR" sz="1000" b="1" baseline="0">
              <a:solidFill>
                <a:schemeClr val="accent6">
                  <a:lumMod val="50000"/>
                </a:schemeClr>
              </a:solidFill>
            </a:rPr>
            <a:t> obs/thème/Lieu</a:t>
          </a:r>
          <a:endParaRPr lang="fr-FR" sz="1000" b="1">
            <a:solidFill>
              <a:schemeClr val="accent6">
                <a:lumMod val="50000"/>
              </a:schemeClr>
            </a:solidFill>
          </a:endParaRPr>
        </a:p>
      </xdr:txBody>
    </xdr:sp>
    <xdr:clientData/>
  </xdr:twoCellAnchor>
  <xdr:twoCellAnchor editAs="oneCell">
    <xdr:from>
      <xdr:col>0</xdr:col>
      <xdr:colOff>20974</xdr:colOff>
      <xdr:row>0</xdr:row>
      <xdr:rowOff>13982</xdr:rowOff>
    </xdr:from>
    <xdr:to>
      <xdr:col>1</xdr:col>
      <xdr:colOff>618830</xdr:colOff>
      <xdr:row>8</xdr:row>
      <xdr:rowOff>53501</xdr:rowOff>
    </xdr:to>
    <xdr:pic>
      <xdr:nvPicPr>
        <xdr:cNvPr id="13" name="Image 12" descr="cnce.fr">
          <a:extLst>
            <a:ext uri="{FF2B5EF4-FFF2-40B4-BE49-F238E27FC236}">
              <a16:creationId xmlns:a16="http://schemas.microsoft.com/office/drawing/2014/main" id="{3711F50F-A45B-4300-A0BC-CDA17719D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74" y="13982"/>
          <a:ext cx="5358542" cy="1759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65474</xdr:colOff>
      <xdr:row>12</xdr:row>
      <xdr:rowOff>34955</xdr:rowOff>
    </xdr:from>
    <xdr:to>
      <xdr:col>7</xdr:col>
      <xdr:colOff>615192</xdr:colOff>
      <xdr:row>14</xdr:row>
      <xdr:rowOff>53450</xdr:rowOff>
    </xdr:to>
    <xdr:sp macro="[0]!Obs_Saisie" textlink="">
      <xdr:nvSpPr>
        <xdr:cNvPr id="14" name="Rectangle à coins arrondis 5">
          <a:extLst>
            <a:ext uri="{FF2B5EF4-FFF2-40B4-BE49-F238E27FC236}">
              <a16:creationId xmlns:a16="http://schemas.microsoft.com/office/drawing/2014/main" id="{884D48E8-463E-4F36-9538-88E90575F56F}"/>
            </a:ext>
          </a:extLst>
        </xdr:cNvPr>
        <xdr:cNvSpPr/>
      </xdr:nvSpPr>
      <xdr:spPr bwMode="auto">
        <a:xfrm>
          <a:off x="6336245" y="2509707"/>
          <a:ext cx="3681608" cy="396000"/>
        </a:xfrm>
        <a:prstGeom prst="roundRect">
          <a:avLst/>
        </a:prstGeom>
        <a:solidFill>
          <a:schemeClr val="accent6">
            <a:lumMod val="75000"/>
            <a:alpha val="48000"/>
          </a:schemeClr>
        </a:solidFill>
        <a:ln>
          <a:solidFill>
            <a:schemeClr val="accent5">
              <a:lumMod val="50000"/>
            </a:schemeClr>
          </a:solidFill>
          <a:round/>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200" b="1">
              <a:solidFill>
                <a:schemeClr val="accent6">
                  <a:lumMod val="50000"/>
                </a:schemeClr>
              </a:solidFill>
            </a:rPr>
            <a:t>Saisie des observations</a:t>
          </a:r>
          <a:endParaRPr lang="fr-FR" sz="1100" b="1">
            <a:solidFill>
              <a:schemeClr val="accent6">
                <a:lumMod val="50000"/>
              </a:schemeClr>
            </a:solidFill>
          </a:endParaRPr>
        </a:p>
      </xdr:txBody>
    </xdr:sp>
    <xdr:clientData/>
  </xdr:twoCellAnchor>
  <xdr:twoCellAnchor>
    <xdr:from>
      <xdr:col>4</xdr:col>
      <xdr:colOff>574785</xdr:colOff>
      <xdr:row>18</xdr:row>
      <xdr:rowOff>95058</xdr:rowOff>
    </xdr:from>
    <xdr:to>
      <xdr:col>6</xdr:col>
      <xdr:colOff>88840</xdr:colOff>
      <xdr:row>20</xdr:row>
      <xdr:rowOff>77553</xdr:rowOff>
    </xdr:to>
    <xdr:sp macro="[0]!Obs_MER" textlink="">
      <xdr:nvSpPr>
        <xdr:cNvPr id="15" name="Rectangle à coins arrondis 5">
          <a:extLst>
            <a:ext uri="{FF2B5EF4-FFF2-40B4-BE49-F238E27FC236}">
              <a16:creationId xmlns:a16="http://schemas.microsoft.com/office/drawing/2014/main" id="{85159362-CFED-43D7-BA10-10E9513DB9DA}"/>
            </a:ext>
          </a:extLst>
        </xdr:cNvPr>
        <xdr:cNvSpPr/>
      </xdr:nvSpPr>
      <xdr:spPr bwMode="auto">
        <a:xfrm>
          <a:off x="7628528" y="3702324"/>
          <a:ext cx="1080000" cy="360000"/>
        </a:xfrm>
        <a:prstGeom prst="roundRect">
          <a:avLst/>
        </a:prstGeom>
        <a:solidFill>
          <a:schemeClr val="accent6">
            <a:lumMod val="75000"/>
            <a:alpha val="48000"/>
          </a:schemeClr>
        </a:solidFill>
        <a:ln>
          <a:solidFill>
            <a:schemeClr val="accent5">
              <a:lumMod val="50000"/>
            </a:schemeClr>
          </a:solidFill>
          <a:round/>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100" b="1">
              <a:solidFill>
                <a:schemeClr val="accent6">
                  <a:lumMod val="50000"/>
                </a:schemeClr>
              </a:solidFill>
            </a:rPr>
            <a:t>PVS-MER</a:t>
          </a:r>
        </a:p>
      </xdr:txBody>
    </xdr:sp>
    <xdr:clientData/>
  </xdr:twoCellAnchor>
  <xdr:twoCellAnchor>
    <xdr:from>
      <xdr:col>3</xdr:col>
      <xdr:colOff>78702</xdr:colOff>
      <xdr:row>18</xdr:row>
      <xdr:rowOff>87602</xdr:rowOff>
    </xdr:from>
    <xdr:to>
      <xdr:col>4</xdr:col>
      <xdr:colOff>375730</xdr:colOff>
      <xdr:row>20</xdr:row>
      <xdr:rowOff>70097</xdr:rowOff>
    </xdr:to>
    <xdr:sp macro="[0]!Obs_PVS" textlink="">
      <xdr:nvSpPr>
        <xdr:cNvPr id="16" name="Rectangle à coins arrondis 5">
          <a:extLst>
            <a:ext uri="{FF2B5EF4-FFF2-40B4-BE49-F238E27FC236}">
              <a16:creationId xmlns:a16="http://schemas.microsoft.com/office/drawing/2014/main" id="{04C2AF37-F753-47BC-8EBD-5B3FED866A4F}"/>
            </a:ext>
          </a:extLst>
        </xdr:cNvPr>
        <xdr:cNvSpPr/>
      </xdr:nvSpPr>
      <xdr:spPr bwMode="auto">
        <a:xfrm>
          <a:off x="6348873" y="3694402"/>
          <a:ext cx="1080800" cy="359866"/>
        </a:xfrm>
        <a:prstGeom prst="roundRect">
          <a:avLst/>
        </a:prstGeom>
        <a:solidFill>
          <a:schemeClr val="accent6">
            <a:lumMod val="75000"/>
            <a:alpha val="48000"/>
          </a:schemeClr>
        </a:solidFill>
        <a:ln>
          <a:solidFill>
            <a:schemeClr val="accent5">
              <a:lumMod val="50000"/>
            </a:schemeClr>
          </a:solidFill>
          <a:round/>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200" b="1">
              <a:solidFill>
                <a:schemeClr val="accent6">
                  <a:lumMod val="50000"/>
                </a:schemeClr>
              </a:solidFill>
            </a:rPr>
            <a:t>PV Synthèse</a:t>
          </a:r>
          <a:endParaRPr lang="fr-FR" sz="1100" b="1">
            <a:solidFill>
              <a:schemeClr val="accent6">
                <a:lumMod val="50000"/>
              </a:schemeClr>
            </a:solidFill>
          </a:endParaRPr>
        </a:p>
      </xdr:txBody>
    </xdr:sp>
    <xdr:clientData/>
  </xdr:twoCellAnchor>
  <xdr:twoCellAnchor>
    <xdr:from>
      <xdr:col>1</xdr:col>
      <xdr:colOff>246743</xdr:colOff>
      <xdr:row>18</xdr:row>
      <xdr:rowOff>87086</xdr:rowOff>
    </xdr:from>
    <xdr:to>
      <xdr:col>2</xdr:col>
      <xdr:colOff>601829</xdr:colOff>
      <xdr:row>20</xdr:row>
      <xdr:rowOff>69581</xdr:rowOff>
    </xdr:to>
    <xdr:sp macro="[0]!Obs_liste" textlink="">
      <xdr:nvSpPr>
        <xdr:cNvPr id="17" name="Rectangle à coins arrondis 5">
          <a:extLst>
            <a:ext uri="{FF2B5EF4-FFF2-40B4-BE49-F238E27FC236}">
              <a16:creationId xmlns:a16="http://schemas.microsoft.com/office/drawing/2014/main" id="{DAA5EBAC-A9D3-4136-8B30-94EDDFC3FC3F}"/>
            </a:ext>
          </a:extLst>
        </xdr:cNvPr>
        <xdr:cNvSpPr/>
      </xdr:nvSpPr>
      <xdr:spPr bwMode="auto">
        <a:xfrm>
          <a:off x="5007429" y="3693886"/>
          <a:ext cx="1080800" cy="359866"/>
        </a:xfrm>
        <a:prstGeom prst="roundRect">
          <a:avLst/>
        </a:prstGeom>
        <a:solidFill>
          <a:srgbClr val="70AD47">
            <a:lumMod val="75000"/>
            <a:alpha val="48000"/>
          </a:srgbClr>
        </a:solidFill>
        <a:ln w="12700" cap="flat" cmpd="sng" algn="ctr">
          <a:solidFill>
            <a:srgbClr val="5B9BD5">
              <a:lumMod val="50000"/>
            </a:srgbClr>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fr-FR" sz="1200" b="1" i="0" u="none" strike="noStrike" kern="0" cap="none" spc="0" normalizeH="0" baseline="0" noProof="0">
              <a:ln>
                <a:noFill/>
              </a:ln>
              <a:solidFill>
                <a:srgbClr val="70AD47">
                  <a:lumMod val="50000"/>
                </a:srgbClr>
              </a:solidFill>
              <a:effectLst/>
              <a:uLnTx/>
              <a:uFillTx/>
              <a:latin typeface="Calibri" panose="020F0502020204030204"/>
              <a:ea typeface="+mn-ea"/>
              <a:cs typeface="+mn-cs"/>
            </a:rPr>
            <a:t>Liste par canal</a:t>
          </a:r>
          <a:endParaRPr kumimoji="0" lang="fr-FR" sz="1100" b="1" i="0" u="none" strike="noStrike" kern="0" cap="none" spc="0" normalizeH="0" baseline="0" noProof="0">
            <a:ln>
              <a:noFill/>
            </a:ln>
            <a:solidFill>
              <a:srgbClr val="70AD47">
                <a:lumMod val="50000"/>
              </a:srgbClr>
            </a:solidFill>
            <a:effectLst/>
            <a:uLnTx/>
            <a:uFillTx/>
            <a:latin typeface="Calibri" panose="020F0502020204030204"/>
            <a:ea typeface="+mn-ea"/>
            <a:cs typeface="+mn-cs"/>
          </a:endParaRPr>
        </a:p>
      </xdr:txBody>
    </xdr:sp>
    <xdr:clientData/>
  </xdr:twoCellAnchor>
  <xdr:twoCellAnchor>
    <xdr:from>
      <xdr:col>1</xdr:col>
      <xdr:colOff>261542</xdr:colOff>
      <xdr:row>15</xdr:row>
      <xdr:rowOff>101924</xdr:rowOff>
    </xdr:from>
    <xdr:to>
      <xdr:col>2</xdr:col>
      <xdr:colOff>616628</xdr:colOff>
      <xdr:row>17</xdr:row>
      <xdr:rowOff>84419</xdr:rowOff>
    </xdr:to>
    <xdr:sp macro="[0]!ModifRub" textlink="">
      <xdr:nvSpPr>
        <xdr:cNvPr id="6" name="Rectangle à coins arrondis 5">
          <a:extLst>
            <a:ext uri="{FF2B5EF4-FFF2-40B4-BE49-F238E27FC236}">
              <a16:creationId xmlns:a16="http://schemas.microsoft.com/office/drawing/2014/main" id="{A0ACBC2D-7C24-486B-8734-FF66DF87643A}"/>
            </a:ext>
          </a:extLst>
        </xdr:cNvPr>
        <xdr:cNvSpPr/>
      </xdr:nvSpPr>
      <xdr:spPr bwMode="auto">
        <a:xfrm>
          <a:off x="5022228" y="3142667"/>
          <a:ext cx="1080800" cy="359866"/>
        </a:xfrm>
        <a:prstGeom prst="roundRect">
          <a:avLst/>
        </a:prstGeom>
        <a:solidFill>
          <a:schemeClr val="accent6">
            <a:lumMod val="20000"/>
            <a:lumOff val="80000"/>
            <a:alpha val="48000"/>
          </a:schemeClr>
        </a:solidFill>
        <a:ln>
          <a:solidFill>
            <a:schemeClr val="accent5">
              <a:lumMod val="50000"/>
            </a:schemeClr>
          </a:solidFill>
          <a:round/>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100" b="1">
              <a:solidFill>
                <a:schemeClr val="accent6">
                  <a:lumMod val="50000"/>
                </a:schemeClr>
              </a:solidFill>
            </a:rPr>
            <a:t>Modif Rubrique</a:t>
          </a:r>
          <a:endParaRPr lang="fr-FR" sz="1050" b="1">
            <a:solidFill>
              <a:schemeClr val="accent6">
                <a:lumMod val="50000"/>
              </a:schemeClr>
            </a:solidFill>
          </a:endParaRPr>
        </a:p>
      </xdr:txBody>
    </xdr:sp>
    <xdr:clientData/>
  </xdr:twoCellAnchor>
</xdr:wsDr>
</file>

<file path=xl/drawings/drawing10.xml><?xml version="1.0" encoding="utf-8"?>
<xdr:wsDr xmlns:xdr="http://schemas.openxmlformats.org/drawingml/2006/spreadsheetDrawing" xmlns:a="http://schemas.openxmlformats.org/drawingml/2006/main">
  <xdr:absoluteAnchor>
    <xdr:pos x="13272796" y="217714"/>
    <xdr:ext cx="1003041" cy="326572"/>
    <xdr:sp macro="[0]!Retour_Menu" textlink="">
      <xdr:nvSpPr>
        <xdr:cNvPr id="2" name="Rectangle : coins arrondis 1">
          <a:extLst>
            <a:ext uri="{FF2B5EF4-FFF2-40B4-BE49-F238E27FC236}">
              <a16:creationId xmlns:a16="http://schemas.microsoft.com/office/drawing/2014/main" id="{401D2B01-5228-4FC5-A5A3-16AC4EBB095C}"/>
            </a:ext>
          </a:extLst>
        </xdr:cNvPr>
        <xdr:cNvSpPr/>
      </xdr:nvSpPr>
      <xdr:spPr>
        <a:xfrm>
          <a:off x="13272796" y="217714"/>
          <a:ext cx="1003041" cy="326572"/>
        </a:xfrm>
        <a:prstGeom prst="roundRect">
          <a:avLst/>
        </a:prstGeom>
        <a:solidFill>
          <a:schemeClr val="accent6">
            <a:lumMod val="40000"/>
            <a:lumOff val="6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6">
                  <a:lumMod val="50000"/>
                </a:schemeClr>
              </a:solidFill>
            </a:rPr>
            <a:t>Retour Menu</a:t>
          </a:r>
        </a:p>
      </xdr:txBody>
    </xdr:sp>
    <xdr:clientData/>
  </xdr:absoluteAnchor>
</xdr:wsDr>
</file>

<file path=xl/drawings/drawing11.xml><?xml version="1.0" encoding="utf-8"?>
<xdr:wsDr xmlns:xdr="http://schemas.openxmlformats.org/drawingml/2006/spreadsheetDrawing" xmlns:a="http://schemas.openxmlformats.org/drawingml/2006/main">
  <xdr:twoCellAnchor editAs="absolute">
    <xdr:from>
      <xdr:col>6</xdr:col>
      <xdr:colOff>7620</xdr:colOff>
      <xdr:row>5</xdr:row>
      <xdr:rowOff>30480</xdr:rowOff>
    </xdr:from>
    <xdr:to>
      <xdr:col>8</xdr:col>
      <xdr:colOff>348235</xdr:colOff>
      <xdr:row>7</xdr:row>
      <xdr:rowOff>1880</xdr:rowOff>
    </xdr:to>
    <xdr:sp macro="[0]!TriObserv" textlink="">
      <xdr:nvSpPr>
        <xdr:cNvPr id="3" name="Rectangle à coins arrondis 8">
          <a:extLst>
            <a:ext uri="{FF2B5EF4-FFF2-40B4-BE49-F238E27FC236}">
              <a16:creationId xmlns:a16="http://schemas.microsoft.com/office/drawing/2014/main" id="{3055F548-D064-4F6F-BDBB-B36CBCEEA207}"/>
            </a:ext>
          </a:extLst>
        </xdr:cNvPr>
        <xdr:cNvSpPr/>
      </xdr:nvSpPr>
      <xdr:spPr bwMode="auto">
        <a:xfrm>
          <a:off x="9624060" y="2232660"/>
          <a:ext cx="1925575" cy="337160"/>
        </a:xfrm>
        <a:prstGeom prst="roundRect">
          <a:avLst/>
        </a:prstGeom>
        <a:solidFill>
          <a:schemeClr val="accent6">
            <a:lumMod val="60000"/>
            <a:lumOff val="40000"/>
            <a:alpha val="96000"/>
          </a:schemeClr>
        </a:solidFill>
        <a:ln>
          <a:miter lim="8000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200" b="1">
              <a:solidFill>
                <a:schemeClr val="accent6">
                  <a:lumMod val="50000"/>
                </a:schemeClr>
              </a:solidFill>
            </a:rPr>
            <a:t>Sélection</a:t>
          </a:r>
          <a:r>
            <a:rPr lang="fr-FR" sz="1200" b="1" baseline="0">
              <a:solidFill>
                <a:schemeClr val="accent6">
                  <a:lumMod val="50000"/>
                </a:schemeClr>
              </a:solidFill>
            </a:rPr>
            <a:t> des observations</a:t>
          </a:r>
          <a:endParaRPr lang="fr-FR" sz="1100" b="1">
            <a:solidFill>
              <a:schemeClr val="accent6">
                <a:lumMod val="50000"/>
              </a:schemeClr>
            </a:solidFill>
          </a:endParaRPr>
        </a:p>
      </xdr:txBody>
    </xdr:sp>
    <xdr:clientData/>
  </xdr:twoCellAnchor>
  <xdr:twoCellAnchor editAs="absolute">
    <xdr:from>
      <xdr:col>6</xdr:col>
      <xdr:colOff>0</xdr:colOff>
      <xdr:row>8</xdr:row>
      <xdr:rowOff>30480</xdr:rowOff>
    </xdr:from>
    <xdr:to>
      <xdr:col>8</xdr:col>
      <xdr:colOff>344026</xdr:colOff>
      <xdr:row>9</xdr:row>
      <xdr:rowOff>169743</xdr:rowOff>
    </xdr:to>
    <xdr:sp macro="[0]!Obs_Imprim" textlink="">
      <xdr:nvSpPr>
        <xdr:cNvPr id="5" name="Rectangle à coins arrondis 8">
          <a:extLst>
            <a:ext uri="{FF2B5EF4-FFF2-40B4-BE49-F238E27FC236}">
              <a16:creationId xmlns:a16="http://schemas.microsoft.com/office/drawing/2014/main" id="{2FAF244F-3F95-4EAB-9C7D-48BDA1A43208}"/>
            </a:ext>
          </a:extLst>
        </xdr:cNvPr>
        <xdr:cNvSpPr/>
      </xdr:nvSpPr>
      <xdr:spPr bwMode="auto">
        <a:xfrm>
          <a:off x="9616440" y="2781300"/>
          <a:ext cx="1928986" cy="322143"/>
        </a:xfrm>
        <a:prstGeom prst="roundRect">
          <a:avLst/>
        </a:prstGeom>
        <a:solidFill>
          <a:schemeClr val="accent6">
            <a:lumMod val="60000"/>
            <a:lumOff val="40000"/>
          </a:schemeClr>
        </a:solidFill>
        <a:ln>
          <a:miter lim="8000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200" b="1">
              <a:solidFill>
                <a:schemeClr val="accent6">
                  <a:lumMod val="50000"/>
                </a:schemeClr>
              </a:solidFill>
            </a:rPr>
            <a:t>Impression</a:t>
          </a:r>
          <a:endParaRPr lang="fr-FR" sz="1100" b="1">
            <a:solidFill>
              <a:schemeClr val="accent6">
                <a:lumMod val="50000"/>
              </a:schemeClr>
            </a:solidFill>
          </a:endParaRPr>
        </a:p>
      </xdr:txBody>
    </xdr:sp>
    <xdr:clientData/>
  </xdr:twoCellAnchor>
  <xdr:twoCellAnchor editAs="absolute">
    <xdr:from>
      <xdr:col>6</xdr:col>
      <xdr:colOff>0</xdr:colOff>
      <xdr:row>11</xdr:row>
      <xdr:rowOff>30480</xdr:rowOff>
    </xdr:from>
    <xdr:to>
      <xdr:col>8</xdr:col>
      <xdr:colOff>344026</xdr:colOff>
      <xdr:row>12</xdr:row>
      <xdr:rowOff>169743</xdr:rowOff>
    </xdr:to>
    <xdr:sp macro="[0]!Retour_Menu" textlink="">
      <xdr:nvSpPr>
        <xdr:cNvPr id="6" name="Rectangle à coins arrondis 8">
          <a:extLst>
            <a:ext uri="{FF2B5EF4-FFF2-40B4-BE49-F238E27FC236}">
              <a16:creationId xmlns:a16="http://schemas.microsoft.com/office/drawing/2014/main" id="{A750568C-AD81-45F5-96C2-41357D7D6DFB}"/>
            </a:ext>
          </a:extLst>
        </xdr:cNvPr>
        <xdr:cNvSpPr/>
      </xdr:nvSpPr>
      <xdr:spPr bwMode="auto">
        <a:xfrm>
          <a:off x="9616440" y="3329940"/>
          <a:ext cx="1928986" cy="322143"/>
        </a:xfrm>
        <a:prstGeom prst="roundRect">
          <a:avLst/>
        </a:prstGeom>
        <a:solidFill>
          <a:schemeClr val="accent6">
            <a:lumMod val="60000"/>
            <a:lumOff val="40000"/>
          </a:schemeClr>
        </a:solidFill>
        <a:ln>
          <a:miter lim="8000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200" b="1">
              <a:solidFill>
                <a:schemeClr val="accent6">
                  <a:lumMod val="50000"/>
                </a:schemeClr>
              </a:solidFill>
            </a:rPr>
            <a:t>Retour Menu</a:t>
          </a:r>
          <a:endParaRPr lang="fr-FR" sz="1100" b="1">
            <a:solidFill>
              <a:schemeClr val="accent6">
                <a:lumMod val="50000"/>
              </a:schemeClr>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absolute">
    <xdr:from>
      <xdr:col>3</xdr:col>
      <xdr:colOff>640080</xdr:colOff>
      <xdr:row>1</xdr:row>
      <xdr:rowOff>99060</xdr:rowOff>
    </xdr:from>
    <xdr:to>
      <xdr:col>5</xdr:col>
      <xdr:colOff>502921</xdr:colOff>
      <xdr:row>3</xdr:row>
      <xdr:rowOff>182329</xdr:rowOff>
    </xdr:to>
    <xdr:sp macro="[0]!Retour_Menu" textlink="">
      <xdr:nvSpPr>
        <xdr:cNvPr id="2" name="Rectangle : coins arrondis 1">
          <a:extLst>
            <a:ext uri="{FF2B5EF4-FFF2-40B4-BE49-F238E27FC236}">
              <a16:creationId xmlns:a16="http://schemas.microsoft.com/office/drawing/2014/main" id="{C7C4E227-4A89-4CA4-9632-09D53213EAB3}"/>
            </a:ext>
          </a:extLst>
        </xdr:cNvPr>
        <xdr:cNvSpPr/>
      </xdr:nvSpPr>
      <xdr:spPr>
        <a:xfrm>
          <a:off x="8138160" y="327660"/>
          <a:ext cx="1447801" cy="449029"/>
        </a:xfrm>
        <a:prstGeom prst="roundRect">
          <a:avLst/>
        </a:prstGeom>
        <a:solidFill>
          <a:schemeClr val="accent6">
            <a:lumMod val="40000"/>
            <a:lumOff val="60000"/>
          </a:schemeClr>
        </a:solidFill>
        <a:ln w="1905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400" b="1">
              <a:solidFill>
                <a:schemeClr val="accent6">
                  <a:lumMod val="50000"/>
                </a:schemeClr>
              </a:solidFill>
            </a:rPr>
            <a:t>Retour Menu</a:t>
          </a:r>
        </a:p>
      </xdr:txBody>
    </xdr:sp>
    <xdr:clientData/>
  </xdr:twoCellAnchor>
  <xdr:twoCellAnchor editAs="absolute">
    <xdr:from>
      <xdr:col>3</xdr:col>
      <xdr:colOff>655320</xdr:colOff>
      <xdr:row>5</xdr:row>
      <xdr:rowOff>38100</xdr:rowOff>
    </xdr:from>
    <xdr:to>
      <xdr:col>5</xdr:col>
      <xdr:colOff>518161</xdr:colOff>
      <xdr:row>7</xdr:row>
      <xdr:rowOff>121369</xdr:rowOff>
    </xdr:to>
    <xdr:sp macro="[0]!ImprimPVS" textlink="">
      <xdr:nvSpPr>
        <xdr:cNvPr id="3" name="Rectangle : coins arrondis 2">
          <a:extLst>
            <a:ext uri="{FF2B5EF4-FFF2-40B4-BE49-F238E27FC236}">
              <a16:creationId xmlns:a16="http://schemas.microsoft.com/office/drawing/2014/main" id="{687B57BD-1272-4A42-A9B3-8B333CC36606}"/>
            </a:ext>
          </a:extLst>
        </xdr:cNvPr>
        <xdr:cNvSpPr/>
      </xdr:nvSpPr>
      <xdr:spPr>
        <a:xfrm>
          <a:off x="8153400" y="998220"/>
          <a:ext cx="1447801" cy="449029"/>
        </a:xfrm>
        <a:prstGeom prst="roundRect">
          <a:avLst/>
        </a:prstGeom>
        <a:solidFill>
          <a:schemeClr val="accent6">
            <a:lumMod val="40000"/>
            <a:lumOff val="60000"/>
          </a:schemeClr>
        </a:solidFill>
        <a:ln w="1905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400" b="1">
              <a:solidFill>
                <a:schemeClr val="accent6">
                  <a:lumMod val="50000"/>
                </a:schemeClr>
              </a:solidFill>
            </a:rPr>
            <a:t>Impression</a:t>
          </a:r>
        </a:p>
      </xdr:txBody>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4</xdr:col>
      <xdr:colOff>342901</xdr:colOff>
      <xdr:row>1</xdr:row>
      <xdr:rowOff>91440</xdr:rowOff>
    </xdr:from>
    <xdr:to>
      <xdr:col>5</xdr:col>
      <xdr:colOff>624841</xdr:colOff>
      <xdr:row>3</xdr:row>
      <xdr:rowOff>151849</xdr:rowOff>
    </xdr:to>
    <xdr:sp macro="[0]!Retour_Menu" textlink="">
      <xdr:nvSpPr>
        <xdr:cNvPr id="2" name="Retour">
          <a:extLst>
            <a:ext uri="{FF2B5EF4-FFF2-40B4-BE49-F238E27FC236}">
              <a16:creationId xmlns:a16="http://schemas.microsoft.com/office/drawing/2014/main" id="{778C26EA-35DB-4D74-9838-4F015376BD53}"/>
            </a:ext>
          </a:extLst>
        </xdr:cNvPr>
        <xdr:cNvSpPr/>
      </xdr:nvSpPr>
      <xdr:spPr>
        <a:xfrm>
          <a:off x="12352021" y="320040"/>
          <a:ext cx="1074420" cy="426169"/>
        </a:xfrm>
        <a:prstGeom prst="roundRect">
          <a:avLst/>
        </a:prstGeom>
        <a:solidFill>
          <a:schemeClr val="accent6">
            <a:lumMod val="40000"/>
            <a:lumOff val="60000"/>
          </a:schemeClr>
        </a:solidFill>
        <a:ln w="1905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b="1">
              <a:solidFill>
                <a:schemeClr val="accent6">
                  <a:lumMod val="50000"/>
                </a:schemeClr>
              </a:solidFill>
            </a:rPr>
            <a:t>Retour Menu</a:t>
          </a:r>
        </a:p>
      </xdr:txBody>
    </xdr:sp>
    <xdr:clientData/>
  </xdr:twoCellAnchor>
  <xdr:twoCellAnchor editAs="absolute">
    <xdr:from>
      <xdr:col>4</xdr:col>
      <xdr:colOff>350520</xdr:colOff>
      <xdr:row>5</xdr:row>
      <xdr:rowOff>7620</xdr:rowOff>
    </xdr:from>
    <xdr:to>
      <xdr:col>5</xdr:col>
      <xdr:colOff>632460</xdr:colOff>
      <xdr:row>7</xdr:row>
      <xdr:rowOff>68029</xdr:rowOff>
    </xdr:to>
    <xdr:sp macro="[0]!ImprimMER" textlink="">
      <xdr:nvSpPr>
        <xdr:cNvPr id="4" name="Retour">
          <a:extLst>
            <a:ext uri="{FF2B5EF4-FFF2-40B4-BE49-F238E27FC236}">
              <a16:creationId xmlns:a16="http://schemas.microsoft.com/office/drawing/2014/main" id="{1CD18D73-B1FB-4A7F-9A7B-3A327A76C3D3}"/>
            </a:ext>
          </a:extLst>
        </xdr:cNvPr>
        <xdr:cNvSpPr/>
      </xdr:nvSpPr>
      <xdr:spPr>
        <a:xfrm>
          <a:off x="12359640" y="967740"/>
          <a:ext cx="1074420" cy="426169"/>
        </a:xfrm>
        <a:prstGeom prst="roundRect">
          <a:avLst/>
        </a:prstGeom>
        <a:solidFill>
          <a:schemeClr val="accent6">
            <a:lumMod val="40000"/>
            <a:lumOff val="60000"/>
          </a:schemeClr>
        </a:solidFill>
        <a:ln w="1905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b="1">
              <a:solidFill>
                <a:schemeClr val="accent6">
                  <a:lumMod val="50000"/>
                </a:schemeClr>
              </a:solidFill>
            </a:rPr>
            <a:t>Impression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0</xdr:colOff>
      <xdr:row>1</xdr:row>
      <xdr:rowOff>0</xdr:rowOff>
    </xdr:from>
    <xdr:to>
      <xdr:col>13</xdr:col>
      <xdr:colOff>56383</xdr:colOff>
      <xdr:row>2</xdr:row>
      <xdr:rowOff>45602</xdr:rowOff>
    </xdr:to>
    <xdr:sp macro="[0]!retour_rubrique" textlink="">
      <xdr:nvSpPr>
        <xdr:cNvPr id="17" name="Rectangle à coins arrondis 5">
          <a:extLst>
            <a:ext uri="{FF2B5EF4-FFF2-40B4-BE49-F238E27FC236}">
              <a16:creationId xmlns:a16="http://schemas.microsoft.com/office/drawing/2014/main" id="{B05DAD09-3899-49C6-A257-A2A00561FDDD}"/>
            </a:ext>
          </a:extLst>
        </xdr:cNvPr>
        <xdr:cNvSpPr/>
      </xdr:nvSpPr>
      <xdr:spPr bwMode="auto">
        <a:xfrm>
          <a:off x="7924800" y="182880"/>
          <a:ext cx="2433823" cy="388502"/>
        </a:xfrm>
        <a:prstGeom prst="roundRect">
          <a:avLst/>
        </a:prstGeom>
        <a:solidFill>
          <a:schemeClr val="accent6">
            <a:lumMod val="60000"/>
            <a:lumOff val="40000"/>
            <a:alpha val="48000"/>
          </a:schemeClr>
        </a:solidFill>
        <a:ln>
          <a:solidFill>
            <a:schemeClr val="accent6">
              <a:lumMod val="75000"/>
            </a:schemeClr>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200" b="1">
              <a:solidFill>
                <a:schemeClr val="accent6">
                  <a:lumMod val="50000"/>
                </a:schemeClr>
              </a:solidFill>
            </a:rPr>
            <a:t>Retour</a:t>
          </a:r>
          <a:r>
            <a:rPr lang="fr-FR" sz="1200" b="1" baseline="0">
              <a:solidFill>
                <a:schemeClr val="accent6">
                  <a:lumMod val="50000"/>
                </a:schemeClr>
              </a:solidFill>
            </a:rPr>
            <a:t> Menu</a:t>
          </a:r>
          <a:endParaRPr lang="fr-FR" sz="1100" b="1">
            <a:solidFill>
              <a:schemeClr val="accent6">
                <a:lumMod val="50000"/>
              </a:schemeClr>
            </a:solidFill>
          </a:endParaRPr>
        </a:p>
      </xdr:txBody>
    </xdr:sp>
    <xdr:clientData/>
  </xdr:twoCellAnchor>
  <xdr:twoCellAnchor>
    <xdr:from>
      <xdr:col>5</xdr:col>
      <xdr:colOff>0</xdr:colOff>
      <xdr:row>4</xdr:row>
      <xdr:rowOff>0</xdr:rowOff>
    </xdr:from>
    <xdr:to>
      <xdr:col>9</xdr:col>
      <xdr:colOff>0</xdr:colOff>
      <xdr:row>16</xdr:row>
      <xdr:rowOff>0</xdr:rowOff>
    </xdr:to>
    <xdr:graphicFrame macro="">
      <xdr:nvGraphicFramePr>
        <xdr:cNvPr id="9" name="Graphique 8">
          <a:extLst>
            <a:ext uri="{FF2B5EF4-FFF2-40B4-BE49-F238E27FC236}">
              <a16:creationId xmlns:a16="http://schemas.microsoft.com/office/drawing/2014/main" id="{D3F7B23A-3B39-B6A8-0DE5-2802214DB4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39</xdr:row>
      <xdr:rowOff>0</xdr:rowOff>
    </xdr:from>
    <xdr:to>
      <xdr:col>9</xdr:col>
      <xdr:colOff>0</xdr:colOff>
      <xdr:row>52</xdr:row>
      <xdr:rowOff>0</xdr:rowOff>
    </xdr:to>
    <xdr:graphicFrame macro="">
      <xdr:nvGraphicFramePr>
        <xdr:cNvPr id="10" name="Graphique 9">
          <a:extLst>
            <a:ext uri="{FF2B5EF4-FFF2-40B4-BE49-F238E27FC236}">
              <a16:creationId xmlns:a16="http://schemas.microsoft.com/office/drawing/2014/main" id="{E9850649-AB2C-2DBB-D67C-C1FFCF1809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54</xdr:row>
      <xdr:rowOff>0</xdr:rowOff>
    </xdr:from>
    <xdr:to>
      <xdr:col>9</xdr:col>
      <xdr:colOff>0</xdr:colOff>
      <xdr:row>64</xdr:row>
      <xdr:rowOff>0</xdr:rowOff>
    </xdr:to>
    <xdr:graphicFrame macro="">
      <xdr:nvGraphicFramePr>
        <xdr:cNvPr id="11" name="Graphique 10">
          <a:extLst>
            <a:ext uri="{FF2B5EF4-FFF2-40B4-BE49-F238E27FC236}">
              <a16:creationId xmlns:a16="http://schemas.microsoft.com/office/drawing/2014/main" id="{AD939B6F-173E-AE63-68AD-48573F36C6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1</xdr:row>
      <xdr:rowOff>0</xdr:rowOff>
    </xdr:from>
    <xdr:to>
      <xdr:col>10</xdr:col>
      <xdr:colOff>762000</xdr:colOff>
      <xdr:row>2</xdr:row>
      <xdr:rowOff>144535</xdr:rowOff>
    </xdr:to>
    <xdr:sp macro="[0]!Retour_Menu" textlink="">
      <xdr:nvSpPr>
        <xdr:cNvPr id="6" name="Rectangle à coins arrondis 8">
          <a:extLst>
            <a:ext uri="{FF2B5EF4-FFF2-40B4-BE49-F238E27FC236}">
              <a16:creationId xmlns:a16="http://schemas.microsoft.com/office/drawing/2014/main" id="{17EB239B-9D8E-424B-9A8D-65C5743F01DB}"/>
            </a:ext>
          </a:extLst>
        </xdr:cNvPr>
        <xdr:cNvSpPr/>
      </xdr:nvSpPr>
      <xdr:spPr bwMode="auto">
        <a:xfrm>
          <a:off x="7132320" y="182880"/>
          <a:ext cx="1554480" cy="342655"/>
        </a:xfrm>
        <a:prstGeom prst="roundRect">
          <a:avLst/>
        </a:prstGeom>
        <a:solidFill>
          <a:schemeClr val="accent6">
            <a:lumMod val="60000"/>
            <a:lumOff val="40000"/>
          </a:schemeClr>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200" b="1">
              <a:solidFill>
                <a:schemeClr val="accent6">
                  <a:lumMod val="50000"/>
                </a:schemeClr>
              </a:solidFill>
            </a:rPr>
            <a:t>Retour Menu</a:t>
          </a:r>
          <a:endParaRPr lang="fr-FR" sz="1100" b="1">
            <a:solidFill>
              <a:schemeClr val="accent6">
                <a:lumMod val="50000"/>
              </a:schemeClr>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4</xdr:col>
      <xdr:colOff>68580</xdr:colOff>
      <xdr:row>1</xdr:row>
      <xdr:rowOff>0</xdr:rowOff>
    </xdr:from>
    <xdr:to>
      <xdr:col>5</xdr:col>
      <xdr:colOff>723901</xdr:colOff>
      <xdr:row>3</xdr:row>
      <xdr:rowOff>83269</xdr:rowOff>
    </xdr:to>
    <xdr:sp macro="[0]!Retour_Menu" textlink="">
      <xdr:nvSpPr>
        <xdr:cNvPr id="2" name="Rectangle : coins arrondis 1">
          <a:extLst>
            <a:ext uri="{FF2B5EF4-FFF2-40B4-BE49-F238E27FC236}">
              <a16:creationId xmlns:a16="http://schemas.microsoft.com/office/drawing/2014/main" id="{10FF19BE-2A4A-470B-9C21-87939091499F}"/>
            </a:ext>
          </a:extLst>
        </xdr:cNvPr>
        <xdr:cNvSpPr/>
      </xdr:nvSpPr>
      <xdr:spPr>
        <a:xfrm>
          <a:off x="8153400" y="228600"/>
          <a:ext cx="1447801" cy="449029"/>
        </a:xfrm>
        <a:prstGeom prst="roundRect">
          <a:avLst/>
        </a:prstGeom>
        <a:solidFill>
          <a:schemeClr val="accent6">
            <a:lumMod val="40000"/>
            <a:lumOff val="60000"/>
          </a:schemeClr>
        </a:solidFill>
        <a:ln w="1905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400" b="1">
              <a:solidFill>
                <a:schemeClr val="accent6">
                  <a:lumMod val="50000"/>
                </a:schemeClr>
              </a:solidFill>
            </a:rPr>
            <a:t>Retour Menu</a:t>
          </a:r>
        </a:p>
      </xdr:txBody>
    </xdr:sp>
    <xdr:clientData/>
  </xdr:twoCellAnchor>
  <xdr:twoCellAnchor editAs="absolute">
    <xdr:from>
      <xdr:col>4</xdr:col>
      <xdr:colOff>68580</xdr:colOff>
      <xdr:row>5</xdr:row>
      <xdr:rowOff>0</xdr:rowOff>
    </xdr:from>
    <xdr:to>
      <xdr:col>5</xdr:col>
      <xdr:colOff>723901</xdr:colOff>
      <xdr:row>7</xdr:row>
      <xdr:rowOff>45169</xdr:rowOff>
    </xdr:to>
    <xdr:sp macro="[0]!ImprimListe" textlink="">
      <xdr:nvSpPr>
        <xdr:cNvPr id="4" name="Rectangle : coins arrondis 3">
          <a:extLst>
            <a:ext uri="{FF2B5EF4-FFF2-40B4-BE49-F238E27FC236}">
              <a16:creationId xmlns:a16="http://schemas.microsoft.com/office/drawing/2014/main" id="{46B7096E-6D10-40C4-A1B9-85BB5D5BCC6A}"/>
            </a:ext>
          </a:extLst>
        </xdr:cNvPr>
        <xdr:cNvSpPr/>
      </xdr:nvSpPr>
      <xdr:spPr>
        <a:xfrm>
          <a:off x="8153400" y="998220"/>
          <a:ext cx="1447801" cy="449029"/>
        </a:xfrm>
        <a:prstGeom prst="roundRect">
          <a:avLst/>
        </a:prstGeom>
        <a:solidFill>
          <a:schemeClr val="accent6">
            <a:lumMod val="40000"/>
            <a:lumOff val="60000"/>
          </a:schemeClr>
        </a:solidFill>
        <a:ln w="1905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400" b="1">
              <a:solidFill>
                <a:schemeClr val="accent6">
                  <a:lumMod val="50000"/>
                </a:schemeClr>
              </a:solidFill>
            </a:rPr>
            <a:t>Impression</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174131</xdr:colOff>
      <xdr:row>1</xdr:row>
      <xdr:rowOff>22295</xdr:rowOff>
    </xdr:from>
    <xdr:ext cx="1800000" cy="430648"/>
    <xdr:sp macro="[0]!Retour_Enquete" textlink="">
      <xdr:nvSpPr>
        <xdr:cNvPr id="2" name="Rectangle à coins arrondis 5">
          <a:extLst>
            <a:ext uri="{FF2B5EF4-FFF2-40B4-BE49-F238E27FC236}">
              <a16:creationId xmlns:a16="http://schemas.microsoft.com/office/drawing/2014/main" id="{A965A0C9-F71A-4E30-977B-23AC691193B1}"/>
            </a:ext>
          </a:extLst>
        </xdr:cNvPr>
        <xdr:cNvSpPr/>
      </xdr:nvSpPr>
      <xdr:spPr bwMode="auto">
        <a:xfrm>
          <a:off x="174131" y="255128"/>
          <a:ext cx="1800000" cy="430648"/>
        </a:xfrm>
        <a:prstGeom prst="roundRect">
          <a:avLst/>
        </a:prstGeom>
        <a:solidFill>
          <a:schemeClr val="accent6">
            <a:lumMod val="60000"/>
            <a:lumOff val="40000"/>
            <a:alpha val="48000"/>
          </a:schemeClr>
        </a:solidFill>
        <a:ln>
          <a:solidFill>
            <a:schemeClr val="accent6">
              <a:lumMod val="75000"/>
            </a:schemeClr>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200" b="1">
              <a:solidFill>
                <a:schemeClr val="accent6">
                  <a:lumMod val="50000"/>
                </a:schemeClr>
              </a:solidFill>
            </a:rPr>
            <a:t>Retour</a:t>
          </a:r>
          <a:r>
            <a:rPr lang="fr-FR" sz="1200" b="1" baseline="0">
              <a:solidFill>
                <a:schemeClr val="accent6">
                  <a:lumMod val="50000"/>
                </a:schemeClr>
              </a:solidFill>
            </a:rPr>
            <a:t> Menu</a:t>
          </a:r>
          <a:endParaRPr lang="fr-FR" sz="1100" b="1">
            <a:solidFill>
              <a:schemeClr val="accent6">
                <a:lumMod val="50000"/>
              </a:schemeClr>
            </a:solidFill>
          </a:endParaRPr>
        </a:p>
      </xdr:txBody>
    </xdr:sp>
    <xdr:clientData/>
  </xdr:oneCellAnchor>
  <xdr:oneCellAnchor>
    <xdr:from>
      <xdr:col>0</xdr:col>
      <xdr:colOff>174131</xdr:colOff>
      <xdr:row>2</xdr:row>
      <xdr:rowOff>19473</xdr:rowOff>
    </xdr:from>
    <xdr:ext cx="1800000" cy="430648"/>
    <xdr:sp macro="[0]!Retour_Enquete" textlink="">
      <xdr:nvSpPr>
        <xdr:cNvPr id="4" name="Rectangle à coins arrondis 5">
          <a:hlinkClick xmlns:r="http://schemas.openxmlformats.org/officeDocument/2006/relationships" r:id="rId1"/>
          <a:extLst>
            <a:ext uri="{FF2B5EF4-FFF2-40B4-BE49-F238E27FC236}">
              <a16:creationId xmlns:a16="http://schemas.microsoft.com/office/drawing/2014/main" id="{C4D8AD07-7302-4057-9FD4-F42B92C3224C}"/>
            </a:ext>
          </a:extLst>
        </xdr:cNvPr>
        <xdr:cNvSpPr/>
      </xdr:nvSpPr>
      <xdr:spPr bwMode="auto">
        <a:xfrm>
          <a:off x="174131" y="1204806"/>
          <a:ext cx="1800000" cy="430648"/>
        </a:xfrm>
        <a:prstGeom prst="roundRect">
          <a:avLst/>
        </a:prstGeom>
        <a:solidFill>
          <a:schemeClr val="accent6">
            <a:lumMod val="60000"/>
            <a:lumOff val="40000"/>
            <a:alpha val="48000"/>
          </a:schemeClr>
        </a:solidFill>
        <a:ln>
          <a:solidFill>
            <a:schemeClr val="accent6">
              <a:lumMod val="75000"/>
            </a:schemeClr>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200" b="1">
              <a:solidFill>
                <a:schemeClr val="accent6">
                  <a:lumMod val="50000"/>
                </a:schemeClr>
              </a:solidFill>
            </a:rPr>
            <a:t>Lieux d'enquête</a:t>
          </a:r>
          <a:endParaRPr lang="fr-FR" sz="1100" b="1">
            <a:solidFill>
              <a:schemeClr val="accent6">
                <a:lumMod val="50000"/>
              </a:schemeClr>
            </a:solidFill>
          </a:endParaRPr>
        </a:p>
      </xdr:txBody>
    </xdr:sp>
    <xdr:clientData/>
  </xdr:oneCellAnchor>
  <xdr:oneCellAnchor>
    <xdr:from>
      <xdr:col>0</xdr:col>
      <xdr:colOff>174131</xdr:colOff>
      <xdr:row>1</xdr:row>
      <xdr:rowOff>497134</xdr:rowOff>
    </xdr:from>
    <xdr:ext cx="1800000" cy="430648"/>
    <xdr:sp macro="[0]!Retour_Enquete" textlink="">
      <xdr:nvSpPr>
        <xdr:cNvPr id="5" name="Rectangle à coins arrondis 5">
          <a:hlinkClick xmlns:r="http://schemas.openxmlformats.org/officeDocument/2006/relationships" r:id="rId2"/>
          <a:extLst>
            <a:ext uri="{FF2B5EF4-FFF2-40B4-BE49-F238E27FC236}">
              <a16:creationId xmlns:a16="http://schemas.microsoft.com/office/drawing/2014/main" id="{5DB0DE0A-B3EA-478B-BCED-18B9309A5C2C}"/>
            </a:ext>
          </a:extLst>
        </xdr:cNvPr>
        <xdr:cNvSpPr/>
      </xdr:nvSpPr>
      <xdr:spPr bwMode="auto">
        <a:xfrm>
          <a:off x="174131" y="729967"/>
          <a:ext cx="1800000" cy="430648"/>
        </a:xfrm>
        <a:prstGeom prst="roundRect">
          <a:avLst/>
        </a:prstGeom>
        <a:solidFill>
          <a:schemeClr val="accent6">
            <a:lumMod val="60000"/>
            <a:lumOff val="40000"/>
            <a:alpha val="48000"/>
          </a:schemeClr>
        </a:solidFill>
        <a:ln>
          <a:solidFill>
            <a:schemeClr val="accent6">
              <a:lumMod val="75000"/>
            </a:schemeClr>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200" b="1">
              <a:solidFill>
                <a:schemeClr val="accent6">
                  <a:lumMod val="50000"/>
                </a:schemeClr>
              </a:solidFill>
            </a:rPr>
            <a:t>Commission</a:t>
          </a:r>
          <a:endParaRPr lang="fr-FR" sz="1100" b="1">
            <a:solidFill>
              <a:schemeClr val="accent6">
                <a:lumMod val="50000"/>
              </a:schemeClr>
            </a:solidFill>
          </a:endParaRPr>
        </a:p>
      </xdr:txBody>
    </xdr:sp>
    <xdr:clientData/>
  </xdr:oneCellAnchor>
  <xdr:oneCellAnchor>
    <xdr:from>
      <xdr:col>0</xdr:col>
      <xdr:colOff>190500</xdr:colOff>
      <xdr:row>12</xdr:row>
      <xdr:rowOff>0</xdr:rowOff>
    </xdr:from>
    <xdr:ext cx="1800000" cy="430648"/>
    <xdr:sp macro="[0]!Retour_Enquete" textlink="">
      <xdr:nvSpPr>
        <xdr:cNvPr id="6" name="Rectangle à coins arrondis 5">
          <a:extLst>
            <a:ext uri="{FF2B5EF4-FFF2-40B4-BE49-F238E27FC236}">
              <a16:creationId xmlns:a16="http://schemas.microsoft.com/office/drawing/2014/main" id="{C63A4DDF-2C46-4002-B6F1-6D010696B20D}"/>
            </a:ext>
          </a:extLst>
        </xdr:cNvPr>
        <xdr:cNvSpPr/>
      </xdr:nvSpPr>
      <xdr:spPr bwMode="auto">
        <a:xfrm>
          <a:off x="190500" y="3203222"/>
          <a:ext cx="1800000" cy="430648"/>
        </a:xfrm>
        <a:prstGeom prst="roundRect">
          <a:avLst/>
        </a:prstGeom>
        <a:solidFill>
          <a:schemeClr val="accent6">
            <a:lumMod val="60000"/>
            <a:lumOff val="40000"/>
            <a:alpha val="48000"/>
          </a:schemeClr>
        </a:solidFill>
        <a:ln>
          <a:solidFill>
            <a:schemeClr val="accent6">
              <a:lumMod val="75000"/>
            </a:schemeClr>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200" b="1">
              <a:solidFill>
                <a:schemeClr val="accent6">
                  <a:lumMod val="50000"/>
                </a:schemeClr>
              </a:solidFill>
            </a:rPr>
            <a:t>Retour</a:t>
          </a:r>
          <a:r>
            <a:rPr lang="fr-FR" sz="1200" b="1" baseline="0">
              <a:solidFill>
                <a:schemeClr val="accent6">
                  <a:lumMod val="50000"/>
                </a:schemeClr>
              </a:solidFill>
            </a:rPr>
            <a:t> Menu</a:t>
          </a:r>
          <a:endParaRPr lang="fr-FR" sz="1100" b="1">
            <a:solidFill>
              <a:schemeClr val="accent6">
                <a:lumMod val="50000"/>
              </a:schemeClr>
            </a:solidFill>
          </a:endParaRPr>
        </a:p>
      </xdr:txBody>
    </xdr:sp>
    <xdr:clientData/>
  </xdr:oneCellAnchor>
  <xdr:oneCellAnchor>
    <xdr:from>
      <xdr:col>0</xdr:col>
      <xdr:colOff>190500</xdr:colOff>
      <xdr:row>17</xdr:row>
      <xdr:rowOff>32456</xdr:rowOff>
    </xdr:from>
    <xdr:ext cx="1800000" cy="430648"/>
    <xdr:sp macro="[0]!Retour_Enquete" textlink="">
      <xdr:nvSpPr>
        <xdr:cNvPr id="7" name="Rectangle à coins arrondis 5">
          <a:hlinkClick xmlns:r="http://schemas.openxmlformats.org/officeDocument/2006/relationships" r:id="rId1"/>
          <a:extLst>
            <a:ext uri="{FF2B5EF4-FFF2-40B4-BE49-F238E27FC236}">
              <a16:creationId xmlns:a16="http://schemas.microsoft.com/office/drawing/2014/main" id="{DD966D6C-A9EC-4712-AB2D-F47CA6A6D14B}"/>
            </a:ext>
          </a:extLst>
        </xdr:cNvPr>
        <xdr:cNvSpPr/>
      </xdr:nvSpPr>
      <xdr:spPr bwMode="auto">
        <a:xfrm>
          <a:off x="190500" y="4152900"/>
          <a:ext cx="1800000" cy="430648"/>
        </a:xfrm>
        <a:prstGeom prst="roundRect">
          <a:avLst/>
        </a:prstGeom>
        <a:solidFill>
          <a:schemeClr val="accent6">
            <a:lumMod val="60000"/>
            <a:lumOff val="40000"/>
            <a:alpha val="48000"/>
          </a:schemeClr>
        </a:solidFill>
        <a:ln>
          <a:solidFill>
            <a:schemeClr val="accent6">
              <a:lumMod val="75000"/>
            </a:schemeClr>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200" b="1">
              <a:solidFill>
                <a:schemeClr val="accent6">
                  <a:lumMod val="50000"/>
                </a:schemeClr>
              </a:solidFill>
            </a:rPr>
            <a:t>Lieux d'enquête</a:t>
          </a:r>
          <a:endParaRPr lang="fr-FR" sz="1100" b="1">
            <a:solidFill>
              <a:schemeClr val="accent6">
                <a:lumMod val="50000"/>
              </a:schemeClr>
            </a:solidFill>
          </a:endParaRPr>
        </a:p>
      </xdr:txBody>
    </xdr:sp>
    <xdr:clientData/>
  </xdr:oneCellAnchor>
  <xdr:oneCellAnchor>
    <xdr:from>
      <xdr:col>0</xdr:col>
      <xdr:colOff>190500</xdr:colOff>
      <xdr:row>14</xdr:row>
      <xdr:rowOff>107950</xdr:rowOff>
    </xdr:from>
    <xdr:ext cx="1800000" cy="430648"/>
    <xdr:sp macro="[0]!Retour_Enquete" textlink="">
      <xdr:nvSpPr>
        <xdr:cNvPr id="8" name="Rectangle à coins arrondis 5">
          <a:hlinkClick xmlns:r="http://schemas.openxmlformats.org/officeDocument/2006/relationships" r:id="rId2"/>
          <a:extLst>
            <a:ext uri="{FF2B5EF4-FFF2-40B4-BE49-F238E27FC236}">
              <a16:creationId xmlns:a16="http://schemas.microsoft.com/office/drawing/2014/main" id="{457734F3-C711-4630-8BD7-1771A45A6F8D}"/>
            </a:ext>
          </a:extLst>
        </xdr:cNvPr>
        <xdr:cNvSpPr/>
      </xdr:nvSpPr>
      <xdr:spPr bwMode="auto">
        <a:xfrm>
          <a:off x="190500" y="3678061"/>
          <a:ext cx="1800000" cy="430648"/>
        </a:xfrm>
        <a:prstGeom prst="roundRect">
          <a:avLst/>
        </a:prstGeom>
        <a:solidFill>
          <a:schemeClr val="accent6">
            <a:lumMod val="60000"/>
            <a:lumOff val="40000"/>
            <a:alpha val="48000"/>
          </a:schemeClr>
        </a:solidFill>
        <a:ln>
          <a:solidFill>
            <a:schemeClr val="accent6">
              <a:lumMod val="75000"/>
            </a:schemeClr>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200" b="1">
              <a:solidFill>
                <a:schemeClr val="accent6">
                  <a:lumMod val="50000"/>
                </a:schemeClr>
              </a:solidFill>
            </a:rPr>
            <a:t>Commission</a:t>
          </a:r>
          <a:endParaRPr lang="fr-FR" sz="1100" b="1">
            <a:solidFill>
              <a:schemeClr val="accent6">
                <a:lumMod val="50000"/>
              </a:schemeClr>
            </a:solidFill>
          </a:endParaRPr>
        </a:p>
      </xdr:txBody>
    </xdr:sp>
    <xdr:clientData/>
  </xdr:oneCellAnchor>
  <xdr:oneCellAnchor>
    <xdr:from>
      <xdr:col>0</xdr:col>
      <xdr:colOff>169334</xdr:colOff>
      <xdr:row>26</xdr:row>
      <xdr:rowOff>14111</xdr:rowOff>
    </xdr:from>
    <xdr:ext cx="1800000" cy="430648"/>
    <xdr:sp macro="[0]!Retour_Enquete" textlink="">
      <xdr:nvSpPr>
        <xdr:cNvPr id="9" name="Rectangle à coins arrondis 5">
          <a:extLst>
            <a:ext uri="{FF2B5EF4-FFF2-40B4-BE49-F238E27FC236}">
              <a16:creationId xmlns:a16="http://schemas.microsoft.com/office/drawing/2014/main" id="{FE00BA2E-416B-4DBD-835F-E659C136ED60}"/>
            </a:ext>
          </a:extLst>
        </xdr:cNvPr>
        <xdr:cNvSpPr/>
      </xdr:nvSpPr>
      <xdr:spPr bwMode="auto">
        <a:xfrm>
          <a:off x="169334" y="5602111"/>
          <a:ext cx="1800000" cy="430648"/>
        </a:xfrm>
        <a:prstGeom prst="roundRect">
          <a:avLst/>
        </a:prstGeom>
        <a:solidFill>
          <a:schemeClr val="accent6">
            <a:lumMod val="60000"/>
            <a:lumOff val="40000"/>
            <a:alpha val="48000"/>
          </a:schemeClr>
        </a:solidFill>
        <a:ln>
          <a:solidFill>
            <a:schemeClr val="accent6">
              <a:lumMod val="75000"/>
            </a:schemeClr>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200" b="1">
              <a:solidFill>
                <a:schemeClr val="accent6">
                  <a:lumMod val="50000"/>
                </a:schemeClr>
              </a:solidFill>
            </a:rPr>
            <a:t>Retour</a:t>
          </a:r>
          <a:r>
            <a:rPr lang="fr-FR" sz="1200" b="1" baseline="0">
              <a:solidFill>
                <a:schemeClr val="accent6">
                  <a:lumMod val="50000"/>
                </a:schemeClr>
              </a:solidFill>
            </a:rPr>
            <a:t> Menu</a:t>
          </a:r>
          <a:endParaRPr lang="fr-FR" sz="1100" b="1">
            <a:solidFill>
              <a:schemeClr val="accent6">
                <a:lumMod val="50000"/>
              </a:schemeClr>
            </a:solidFill>
          </a:endParaRPr>
        </a:p>
      </xdr:txBody>
    </xdr:sp>
    <xdr:clientData/>
  </xdr:oneCellAnchor>
  <xdr:oneCellAnchor>
    <xdr:from>
      <xdr:col>0</xdr:col>
      <xdr:colOff>169334</xdr:colOff>
      <xdr:row>31</xdr:row>
      <xdr:rowOff>46567</xdr:rowOff>
    </xdr:from>
    <xdr:ext cx="1800000" cy="430648"/>
    <xdr:sp macro="[0]!Retour_Enquete" textlink="">
      <xdr:nvSpPr>
        <xdr:cNvPr id="10" name="Rectangle à coins arrondis 5">
          <a:hlinkClick xmlns:r="http://schemas.openxmlformats.org/officeDocument/2006/relationships" r:id="rId3"/>
          <a:extLst>
            <a:ext uri="{FF2B5EF4-FFF2-40B4-BE49-F238E27FC236}">
              <a16:creationId xmlns:a16="http://schemas.microsoft.com/office/drawing/2014/main" id="{901CCF8B-AE84-4A9F-9C01-9DC9DE4114B4}"/>
            </a:ext>
          </a:extLst>
        </xdr:cNvPr>
        <xdr:cNvSpPr/>
      </xdr:nvSpPr>
      <xdr:spPr bwMode="auto">
        <a:xfrm>
          <a:off x="169334" y="6551789"/>
          <a:ext cx="1800000" cy="430648"/>
        </a:xfrm>
        <a:prstGeom prst="roundRect">
          <a:avLst/>
        </a:prstGeom>
        <a:solidFill>
          <a:schemeClr val="accent6">
            <a:lumMod val="60000"/>
            <a:lumOff val="40000"/>
            <a:alpha val="48000"/>
          </a:schemeClr>
        </a:solidFill>
        <a:ln>
          <a:solidFill>
            <a:schemeClr val="accent6">
              <a:lumMod val="75000"/>
            </a:schemeClr>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200" b="1">
              <a:solidFill>
                <a:schemeClr val="accent6">
                  <a:lumMod val="50000"/>
                </a:schemeClr>
              </a:solidFill>
            </a:rPr>
            <a:t>Enquête</a:t>
          </a:r>
          <a:endParaRPr lang="fr-FR" sz="1100" b="1">
            <a:solidFill>
              <a:schemeClr val="accent6">
                <a:lumMod val="50000"/>
              </a:schemeClr>
            </a:solidFill>
          </a:endParaRPr>
        </a:p>
      </xdr:txBody>
    </xdr:sp>
    <xdr:clientData/>
  </xdr:oneCellAnchor>
  <xdr:oneCellAnchor>
    <xdr:from>
      <xdr:col>0</xdr:col>
      <xdr:colOff>169334</xdr:colOff>
      <xdr:row>28</xdr:row>
      <xdr:rowOff>122061</xdr:rowOff>
    </xdr:from>
    <xdr:ext cx="1800000" cy="430648"/>
    <xdr:sp macro="[0]!Retour_Enquete" textlink="">
      <xdr:nvSpPr>
        <xdr:cNvPr id="11" name="Rectangle à coins arrondis 5">
          <a:hlinkClick xmlns:r="http://schemas.openxmlformats.org/officeDocument/2006/relationships" r:id="rId2"/>
          <a:extLst>
            <a:ext uri="{FF2B5EF4-FFF2-40B4-BE49-F238E27FC236}">
              <a16:creationId xmlns:a16="http://schemas.microsoft.com/office/drawing/2014/main" id="{52703544-ACC5-48B2-9B13-27FEE7E506B5}"/>
            </a:ext>
          </a:extLst>
        </xdr:cNvPr>
        <xdr:cNvSpPr/>
      </xdr:nvSpPr>
      <xdr:spPr bwMode="auto">
        <a:xfrm>
          <a:off x="169334" y="6076950"/>
          <a:ext cx="1800000" cy="430648"/>
        </a:xfrm>
        <a:prstGeom prst="roundRect">
          <a:avLst/>
        </a:prstGeom>
        <a:solidFill>
          <a:schemeClr val="accent6">
            <a:lumMod val="60000"/>
            <a:lumOff val="40000"/>
            <a:alpha val="48000"/>
          </a:schemeClr>
        </a:solidFill>
        <a:ln>
          <a:solidFill>
            <a:schemeClr val="accent6">
              <a:lumMod val="75000"/>
            </a:schemeClr>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200" b="1">
              <a:solidFill>
                <a:schemeClr val="accent6">
                  <a:lumMod val="50000"/>
                </a:schemeClr>
              </a:solidFill>
            </a:rPr>
            <a:t>Commission</a:t>
          </a:r>
          <a:endParaRPr lang="fr-FR" sz="1100" b="1">
            <a:solidFill>
              <a:schemeClr val="accent6">
                <a:lumMod val="50000"/>
              </a:schemeClr>
            </a:solidFill>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337325</xdr:colOff>
      <xdr:row>0</xdr:row>
      <xdr:rowOff>154583</xdr:rowOff>
    </xdr:from>
    <xdr:to>
      <xdr:col>2</xdr:col>
      <xdr:colOff>759127</xdr:colOff>
      <xdr:row>0</xdr:row>
      <xdr:rowOff>580407</xdr:rowOff>
    </xdr:to>
    <xdr:sp macro="[0]!Retour_Menu" textlink="">
      <xdr:nvSpPr>
        <xdr:cNvPr id="2" name="Rectangle : coins arrondis 1">
          <a:extLst>
            <a:ext uri="{FF2B5EF4-FFF2-40B4-BE49-F238E27FC236}">
              <a16:creationId xmlns:a16="http://schemas.microsoft.com/office/drawing/2014/main" id="{5C78DB79-4892-4147-AA9D-64F437DF7670}"/>
            </a:ext>
          </a:extLst>
        </xdr:cNvPr>
        <xdr:cNvSpPr/>
      </xdr:nvSpPr>
      <xdr:spPr>
        <a:xfrm>
          <a:off x="337325" y="154583"/>
          <a:ext cx="1221902" cy="425824"/>
        </a:xfrm>
        <a:prstGeom prst="roundRect">
          <a:avLst/>
        </a:prstGeom>
        <a:solidFill>
          <a:schemeClr val="accent6">
            <a:lumMod val="60000"/>
            <a:lumOff val="4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6">
                  <a:lumMod val="50000"/>
                </a:schemeClr>
              </a:solidFill>
            </a:rPr>
            <a:t>Retour Menu</a:t>
          </a:r>
        </a:p>
      </xdr:txBody>
    </xdr:sp>
    <xdr:clientData/>
  </xdr:twoCellAnchor>
  <xdr:twoCellAnchor>
    <xdr:from>
      <xdr:col>2</xdr:col>
      <xdr:colOff>1016001</xdr:colOff>
      <xdr:row>0</xdr:row>
      <xdr:rowOff>156308</xdr:rowOff>
    </xdr:from>
    <xdr:to>
      <xdr:col>3</xdr:col>
      <xdr:colOff>480418</xdr:colOff>
      <xdr:row>0</xdr:row>
      <xdr:rowOff>587603</xdr:rowOff>
    </xdr:to>
    <xdr:sp macro="[0]!PlanningTri" textlink="">
      <xdr:nvSpPr>
        <xdr:cNvPr id="3" name="Rectangle : coins arrondis 2">
          <a:extLst>
            <a:ext uri="{FF2B5EF4-FFF2-40B4-BE49-F238E27FC236}">
              <a16:creationId xmlns:a16="http://schemas.microsoft.com/office/drawing/2014/main" id="{76EFA4C3-B8E2-4CB8-BBA0-53E7F07E0E69}"/>
            </a:ext>
          </a:extLst>
        </xdr:cNvPr>
        <xdr:cNvSpPr/>
      </xdr:nvSpPr>
      <xdr:spPr>
        <a:xfrm>
          <a:off x="1816101" y="156308"/>
          <a:ext cx="1224637" cy="431295"/>
        </a:xfrm>
        <a:prstGeom prst="roundRect">
          <a:avLst/>
        </a:prstGeom>
        <a:solidFill>
          <a:schemeClr val="accent6">
            <a:lumMod val="60000"/>
            <a:lumOff val="4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6">
                  <a:lumMod val="50000"/>
                </a:schemeClr>
              </a:solidFill>
            </a:rPr>
            <a:t>Tri</a:t>
          </a:r>
          <a:r>
            <a:rPr lang="fr-FR" sz="1100" b="1" baseline="0">
              <a:solidFill>
                <a:schemeClr val="accent6">
                  <a:lumMod val="50000"/>
                </a:schemeClr>
              </a:solidFill>
            </a:rPr>
            <a:t> des dates</a:t>
          </a:r>
          <a:endParaRPr lang="fr-FR" sz="1100" b="1">
            <a:solidFill>
              <a:schemeClr val="accent6">
                <a:lumMod val="50000"/>
              </a:schemeClr>
            </a:solidFill>
          </a:endParaRPr>
        </a:p>
      </xdr:txBody>
    </xdr:sp>
    <xdr:clientData/>
  </xdr:twoCellAnchor>
  <xdr:twoCellAnchor>
    <xdr:from>
      <xdr:col>3</xdr:col>
      <xdr:colOff>767862</xdr:colOff>
      <xdr:row>0</xdr:row>
      <xdr:rowOff>181708</xdr:rowOff>
    </xdr:from>
    <xdr:to>
      <xdr:col>7</xdr:col>
      <xdr:colOff>183433</xdr:colOff>
      <xdr:row>0</xdr:row>
      <xdr:rowOff>613003</xdr:rowOff>
    </xdr:to>
    <xdr:sp macro="[0]!EP_Calendrier" textlink="">
      <xdr:nvSpPr>
        <xdr:cNvPr id="4" name="Rectangle : coins arrondis 3">
          <a:extLst>
            <a:ext uri="{FF2B5EF4-FFF2-40B4-BE49-F238E27FC236}">
              <a16:creationId xmlns:a16="http://schemas.microsoft.com/office/drawing/2014/main" id="{BB1451EA-302B-42E9-9147-98C21CABA81D}"/>
            </a:ext>
          </a:extLst>
        </xdr:cNvPr>
        <xdr:cNvSpPr/>
      </xdr:nvSpPr>
      <xdr:spPr>
        <a:xfrm>
          <a:off x="3328182" y="181708"/>
          <a:ext cx="1472971" cy="431295"/>
        </a:xfrm>
        <a:prstGeom prst="roundRect">
          <a:avLst/>
        </a:prstGeom>
        <a:solidFill>
          <a:schemeClr val="accent6">
            <a:lumMod val="60000"/>
            <a:lumOff val="4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6">
                  <a:lumMod val="50000"/>
                </a:schemeClr>
              </a:solidFill>
            </a:rPr>
            <a:t>Calendrier</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45720" y="213360"/>
    <xdr:ext cx="1224000" cy="360000"/>
    <xdr:sp macro="[0]!Retour_Menu" textlink="">
      <xdr:nvSpPr>
        <xdr:cNvPr id="2" name="Rectangle : coins arrondis 1">
          <a:extLst>
            <a:ext uri="{FF2B5EF4-FFF2-40B4-BE49-F238E27FC236}">
              <a16:creationId xmlns:a16="http://schemas.microsoft.com/office/drawing/2014/main" id="{C9E381E4-3AE2-4088-9762-1A861B4332B2}"/>
            </a:ext>
          </a:extLst>
        </xdr:cNvPr>
        <xdr:cNvSpPr/>
      </xdr:nvSpPr>
      <xdr:spPr>
        <a:xfrm>
          <a:off x="45720" y="213360"/>
          <a:ext cx="1224000" cy="360000"/>
        </a:xfrm>
        <a:prstGeom prst="roundRect">
          <a:avLst/>
        </a:prstGeom>
        <a:solidFill>
          <a:schemeClr val="accent6">
            <a:lumMod val="60000"/>
            <a:lumOff val="4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6">
                  <a:lumMod val="50000"/>
                </a:schemeClr>
              </a:solidFill>
            </a:rPr>
            <a:t>Retour Menu</a:t>
          </a:r>
        </a:p>
      </xdr:txBody>
    </xdr:sp>
    <xdr:clientData/>
  </xdr:absoluteAnchor>
  <xdr:absoluteAnchor>
    <xdr:pos x="45720" y="784860"/>
    <xdr:ext cx="1224000" cy="358140"/>
    <xdr:sp macro="[0]!Calendrier_Imprim" textlink="">
      <xdr:nvSpPr>
        <xdr:cNvPr id="3" name="Rectangle : coins arrondis 2">
          <a:extLst>
            <a:ext uri="{FF2B5EF4-FFF2-40B4-BE49-F238E27FC236}">
              <a16:creationId xmlns:a16="http://schemas.microsoft.com/office/drawing/2014/main" id="{9D6C396C-DB3A-4BAC-8A55-9A38F2D6DD1A}"/>
            </a:ext>
          </a:extLst>
        </xdr:cNvPr>
        <xdr:cNvSpPr/>
      </xdr:nvSpPr>
      <xdr:spPr>
        <a:xfrm>
          <a:off x="45720" y="784860"/>
          <a:ext cx="1224000" cy="358140"/>
        </a:xfrm>
        <a:prstGeom prst="roundRect">
          <a:avLst/>
        </a:prstGeom>
        <a:solidFill>
          <a:schemeClr val="accent6">
            <a:lumMod val="60000"/>
            <a:lumOff val="4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6">
                  <a:lumMod val="50000"/>
                </a:schemeClr>
              </a:solidFill>
            </a:rPr>
            <a:t>Impression</a:t>
          </a:r>
        </a:p>
      </xdr:txBody>
    </xdr:sp>
    <xdr:clientData/>
  </xdr:absoluteAnchor>
</xdr:wsDr>
</file>

<file path=xl/drawings/drawing7.xml><?xml version="1.0" encoding="utf-8"?>
<xdr:wsDr xmlns:xdr="http://schemas.openxmlformats.org/drawingml/2006/spreadsheetDrawing" xmlns:a="http://schemas.openxmlformats.org/drawingml/2006/main">
  <xdr:twoCellAnchor>
    <xdr:from>
      <xdr:col>1</xdr:col>
      <xdr:colOff>0</xdr:colOff>
      <xdr:row>5</xdr:row>
      <xdr:rowOff>0</xdr:rowOff>
    </xdr:from>
    <xdr:to>
      <xdr:col>2</xdr:col>
      <xdr:colOff>355641</xdr:colOff>
      <xdr:row>7</xdr:row>
      <xdr:rowOff>3654</xdr:rowOff>
    </xdr:to>
    <xdr:sp macro="[0]!retour_rubrique" textlink="">
      <xdr:nvSpPr>
        <xdr:cNvPr id="2" name="Rectangle à coins arrondis 5">
          <a:extLst>
            <a:ext uri="{FF2B5EF4-FFF2-40B4-BE49-F238E27FC236}">
              <a16:creationId xmlns:a16="http://schemas.microsoft.com/office/drawing/2014/main" id="{9856D760-BFD7-4639-909F-6DEEBDB67B18}"/>
            </a:ext>
          </a:extLst>
        </xdr:cNvPr>
        <xdr:cNvSpPr/>
      </xdr:nvSpPr>
      <xdr:spPr bwMode="auto">
        <a:xfrm>
          <a:off x="373380" y="1249680"/>
          <a:ext cx="2435901" cy="369414"/>
        </a:xfrm>
        <a:prstGeom prst="roundRect">
          <a:avLst/>
        </a:prstGeom>
        <a:solidFill>
          <a:schemeClr val="accent6">
            <a:lumMod val="60000"/>
            <a:lumOff val="40000"/>
            <a:alpha val="48000"/>
          </a:schemeClr>
        </a:solidFill>
        <a:ln>
          <a:solidFill>
            <a:schemeClr val="accent6">
              <a:lumMod val="75000"/>
            </a:schemeClr>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200" b="1">
              <a:solidFill>
                <a:schemeClr val="accent6">
                  <a:lumMod val="50000"/>
                </a:schemeClr>
              </a:solidFill>
            </a:rPr>
            <a:t>Retour</a:t>
          </a:r>
          <a:r>
            <a:rPr lang="fr-FR" sz="1200" b="1" baseline="0">
              <a:solidFill>
                <a:schemeClr val="accent6">
                  <a:lumMod val="50000"/>
                </a:schemeClr>
              </a:solidFill>
            </a:rPr>
            <a:t> Menu</a:t>
          </a:r>
          <a:endParaRPr lang="fr-FR" sz="1100" b="1">
            <a:solidFill>
              <a:schemeClr val="accent6">
                <a:lumMod val="50000"/>
              </a:schemeClr>
            </a:solidFill>
          </a:endParaRPr>
        </a:p>
      </xdr:txBody>
    </xdr:sp>
    <xdr:clientData/>
  </xdr:twoCellAnchor>
  <xdr:twoCellAnchor>
    <xdr:from>
      <xdr:col>11</xdr:col>
      <xdr:colOff>2532302</xdr:colOff>
      <xdr:row>27</xdr:row>
      <xdr:rowOff>69272</xdr:rowOff>
    </xdr:from>
    <xdr:to>
      <xdr:col>11</xdr:col>
      <xdr:colOff>3472913</xdr:colOff>
      <xdr:row>28</xdr:row>
      <xdr:rowOff>146243</xdr:rowOff>
    </xdr:to>
    <xdr:sp macro="" textlink="">
      <xdr:nvSpPr>
        <xdr:cNvPr id="8" name="Rectangle à coins arrondis 5">
          <a:hlinkClick xmlns:r="http://schemas.openxmlformats.org/officeDocument/2006/relationships" r:id="rId1"/>
          <a:extLst>
            <a:ext uri="{FF2B5EF4-FFF2-40B4-BE49-F238E27FC236}">
              <a16:creationId xmlns:a16="http://schemas.microsoft.com/office/drawing/2014/main" id="{AC34F3A4-4D9E-4B00-AB36-2C9FA8C047B9}"/>
            </a:ext>
          </a:extLst>
        </xdr:cNvPr>
        <xdr:cNvSpPr/>
      </xdr:nvSpPr>
      <xdr:spPr bwMode="auto">
        <a:xfrm>
          <a:off x="13223393" y="5918969"/>
          <a:ext cx="940611" cy="269395"/>
        </a:xfrm>
        <a:prstGeom prst="roundRect">
          <a:avLst/>
        </a:prstGeom>
        <a:solidFill>
          <a:schemeClr val="accent6">
            <a:lumMod val="60000"/>
            <a:lumOff val="40000"/>
            <a:alpha val="48000"/>
          </a:schemeClr>
        </a:solidFill>
        <a:ln>
          <a:solidFill>
            <a:schemeClr val="accent6">
              <a:lumMod val="75000"/>
            </a:schemeClr>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100" b="1">
              <a:solidFill>
                <a:schemeClr val="dk1"/>
              </a:solidFill>
              <a:effectLst/>
              <a:latin typeface="+mn-lt"/>
              <a:ea typeface="+mn-ea"/>
              <a:cs typeface="+mn-cs"/>
            </a:rPr>
            <a:t>Retour</a:t>
          </a:r>
          <a:endParaRPr lang="fr-FR" sz="1100" b="1">
            <a:solidFill>
              <a:schemeClr val="accent6">
                <a:lumMod val="50000"/>
              </a:schemeClr>
            </a:solidFill>
          </a:endParaRPr>
        </a:p>
      </xdr:txBody>
    </xdr:sp>
    <xdr:clientData/>
  </xdr:twoCellAnchor>
  <xdr:twoCellAnchor>
    <xdr:from>
      <xdr:col>11</xdr:col>
      <xdr:colOff>2563091</xdr:colOff>
      <xdr:row>40</xdr:row>
      <xdr:rowOff>53879</xdr:rowOff>
    </xdr:from>
    <xdr:to>
      <xdr:col>12</xdr:col>
      <xdr:colOff>24672</xdr:colOff>
      <xdr:row>41</xdr:row>
      <xdr:rowOff>130850</xdr:rowOff>
    </xdr:to>
    <xdr:sp macro="" textlink="">
      <xdr:nvSpPr>
        <xdr:cNvPr id="9" name="Rectangle à coins arrondis 5">
          <a:hlinkClick xmlns:r="http://schemas.openxmlformats.org/officeDocument/2006/relationships" r:id="rId1"/>
          <a:extLst>
            <a:ext uri="{FF2B5EF4-FFF2-40B4-BE49-F238E27FC236}">
              <a16:creationId xmlns:a16="http://schemas.microsoft.com/office/drawing/2014/main" id="{09543763-6ED0-4BD9-8F3E-CA486DF32BE6}"/>
            </a:ext>
          </a:extLst>
        </xdr:cNvPr>
        <xdr:cNvSpPr/>
      </xdr:nvSpPr>
      <xdr:spPr bwMode="auto">
        <a:xfrm>
          <a:off x="13254182" y="8743758"/>
          <a:ext cx="940611" cy="269395"/>
        </a:xfrm>
        <a:prstGeom prst="roundRect">
          <a:avLst/>
        </a:prstGeom>
        <a:solidFill>
          <a:schemeClr val="accent6">
            <a:lumMod val="60000"/>
            <a:lumOff val="40000"/>
            <a:alpha val="48000"/>
          </a:schemeClr>
        </a:solidFill>
        <a:ln>
          <a:solidFill>
            <a:schemeClr val="accent6">
              <a:lumMod val="75000"/>
            </a:schemeClr>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100" b="1">
              <a:solidFill>
                <a:schemeClr val="dk1"/>
              </a:solidFill>
              <a:effectLst/>
              <a:latin typeface="+mn-lt"/>
              <a:ea typeface="+mn-ea"/>
              <a:cs typeface="+mn-cs"/>
            </a:rPr>
            <a:t>Retour</a:t>
          </a:r>
          <a:endParaRPr lang="fr-FR" sz="1100" b="1">
            <a:solidFill>
              <a:schemeClr val="accent6">
                <a:lumMod val="50000"/>
              </a:schemeClr>
            </a:solidFill>
          </a:endParaRPr>
        </a:p>
      </xdr:txBody>
    </xdr:sp>
    <xdr:clientData/>
  </xdr:twoCellAnchor>
  <xdr:twoCellAnchor>
    <xdr:from>
      <xdr:col>11</xdr:col>
      <xdr:colOff>2532303</xdr:colOff>
      <xdr:row>53</xdr:row>
      <xdr:rowOff>53878</xdr:rowOff>
    </xdr:from>
    <xdr:to>
      <xdr:col>11</xdr:col>
      <xdr:colOff>3472914</xdr:colOff>
      <xdr:row>54</xdr:row>
      <xdr:rowOff>130849</xdr:rowOff>
    </xdr:to>
    <xdr:sp macro="" textlink="">
      <xdr:nvSpPr>
        <xdr:cNvPr id="10" name="Rectangle à coins arrondis 5">
          <a:hlinkClick xmlns:r="http://schemas.openxmlformats.org/officeDocument/2006/relationships" r:id="rId1"/>
          <a:extLst>
            <a:ext uri="{FF2B5EF4-FFF2-40B4-BE49-F238E27FC236}">
              <a16:creationId xmlns:a16="http://schemas.microsoft.com/office/drawing/2014/main" id="{FC7DB3DA-8557-430C-8A95-D52289C1DD95}"/>
            </a:ext>
          </a:extLst>
        </xdr:cNvPr>
        <xdr:cNvSpPr/>
      </xdr:nvSpPr>
      <xdr:spPr bwMode="auto">
        <a:xfrm>
          <a:off x="13223394" y="11583939"/>
          <a:ext cx="940611" cy="269395"/>
        </a:xfrm>
        <a:prstGeom prst="roundRect">
          <a:avLst/>
        </a:prstGeom>
        <a:solidFill>
          <a:schemeClr val="accent6">
            <a:lumMod val="60000"/>
            <a:lumOff val="40000"/>
            <a:alpha val="48000"/>
          </a:schemeClr>
        </a:solidFill>
        <a:ln>
          <a:solidFill>
            <a:schemeClr val="accent6">
              <a:lumMod val="75000"/>
            </a:schemeClr>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100" b="1">
              <a:solidFill>
                <a:schemeClr val="dk1"/>
              </a:solidFill>
              <a:effectLst/>
              <a:latin typeface="+mn-lt"/>
              <a:ea typeface="+mn-ea"/>
              <a:cs typeface="+mn-cs"/>
            </a:rPr>
            <a:t>Retour</a:t>
          </a:r>
          <a:endParaRPr lang="fr-FR" sz="1100" b="1">
            <a:solidFill>
              <a:schemeClr val="accent6">
                <a:lumMod val="50000"/>
              </a:schemeClr>
            </a:solidFill>
          </a:endParaRPr>
        </a:p>
      </xdr:txBody>
    </xdr:sp>
    <xdr:clientData/>
  </xdr:twoCellAnchor>
  <xdr:twoCellAnchor>
    <xdr:from>
      <xdr:col>11</xdr:col>
      <xdr:colOff>2563091</xdr:colOff>
      <xdr:row>66</xdr:row>
      <xdr:rowOff>53879</xdr:rowOff>
    </xdr:from>
    <xdr:to>
      <xdr:col>12</xdr:col>
      <xdr:colOff>24672</xdr:colOff>
      <xdr:row>67</xdr:row>
      <xdr:rowOff>130849</xdr:rowOff>
    </xdr:to>
    <xdr:sp macro="" textlink="">
      <xdr:nvSpPr>
        <xdr:cNvPr id="11" name="Rectangle à coins arrondis 5">
          <a:hlinkClick xmlns:r="http://schemas.openxmlformats.org/officeDocument/2006/relationships" r:id="rId1"/>
          <a:extLst>
            <a:ext uri="{FF2B5EF4-FFF2-40B4-BE49-F238E27FC236}">
              <a16:creationId xmlns:a16="http://schemas.microsoft.com/office/drawing/2014/main" id="{A9376D7B-9E49-4259-AAB5-4C419644345E}"/>
            </a:ext>
          </a:extLst>
        </xdr:cNvPr>
        <xdr:cNvSpPr/>
      </xdr:nvSpPr>
      <xdr:spPr bwMode="auto">
        <a:xfrm>
          <a:off x="13254182" y="14424121"/>
          <a:ext cx="940611" cy="269395"/>
        </a:xfrm>
        <a:prstGeom prst="roundRect">
          <a:avLst/>
        </a:prstGeom>
        <a:solidFill>
          <a:schemeClr val="accent6">
            <a:lumMod val="60000"/>
            <a:lumOff val="40000"/>
            <a:alpha val="48000"/>
          </a:schemeClr>
        </a:solidFill>
        <a:ln>
          <a:solidFill>
            <a:schemeClr val="accent6">
              <a:lumMod val="75000"/>
            </a:schemeClr>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100" b="1">
              <a:solidFill>
                <a:schemeClr val="dk1"/>
              </a:solidFill>
              <a:effectLst/>
              <a:latin typeface="+mn-lt"/>
              <a:ea typeface="+mn-ea"/>
              <a:cs typeface="+mn-cs"/>
            </a:rPr>
            <a:t>Retour</a:t>
          </a:r>
          <a:endParaRPr lang="fr-FR" sz="1100" b="1">
            <a:solidFill>
              <a:schemeClr val="accent6">
                <a:lumMod val="50000"/>
              </a:schemeClr>
            </a:solidFill>
          </a:endParaRPr>
        </a:p>
      </xdr:txBody>
    </xdr:sp>
    <xdr:clientData/>
  </xdr:twoCellAnchor>
  <xdr:twoCellAnchor>
    <xdr:from>
      <xdr:col>11</xdr:col>
      <xdr:colOff>2555394</xdr:colOff>
      <xdr:row>79</xdr:row>
      <xdr:rowOff>53878</xdr:rowOff>
    </xdr:from>
    <xdr:to>
      <xdr:col>12</xdr:col>
      <xdr:colOff>16975</xdr:colOff>
      <xdr:row>80</xdr:row>
      <xdr:rowOff>130849</xdr:rowOff>
    </xdr:to>
    <xdr:sp macro="" textlink="">
      <xdr:nvSpPr>
        <xdr:cNvPr id="12" name="Rectangle à coins arrondis 5">
          <a:hlinkClick xmlns:r="http://schemas.openxmlformats.org/officeDocument/2006/relationships" r:id="rId1"/>
          <a:extLst>
            <a:ext uri="{FF2B5EF4-FFF2-40B4-BE49-F238E27FC236}">
              <a16:creationId xmlns:a16="http://schemas.microsoft.com/office/drawing/2014/main" id="{A053615F-9ABA-4139-AD7F-759E6046926E}"/>
            </a:ext>
          </a:extLst>
        </xdr:cNvPr>
        <xdr:cNvSpPr/>
      </xdr:nvSpPr>
      <xdr:spPr bwMode="auto">
        <a:xfrm>
          <a:off x="13246485" y="17264302"/>
          <a:ext cx="940611" cy="269395"/>
        </a:xfrm>
        <a:prstGeom prst="roundRect">
          <a:avLst/>
        </a:prstGeom>
        <a:solidFill>
          <a:schemeClr val="accent6">
            <a:lumMod val="60000"/>
            <a:lumOff val="40000"/>
            <a:alpha val="48000"/>
          </a:schemeClr>
        </a:solidFill>
        <a:ln>
          <a:solidFill>
            <a:schemeClr val="accent6">
              <a:lumMod val="75000"/>
            </a:schemeClr>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100" b="1">
              <a:solidFill>
                <a:schemeClr val="dk1"/>
              </a:solidFill>
              <a:effectLst/>
              <a:latin typeface="+mn-lt"/>
              <a:ea typeface="+mn-ea"/>
              <a:cs typeface="+mn-cs"/>
            </a:rPr>
            <a:t>Retour</a:t>
          </a:r>
          <a:endParaRPr lang="fr-FR" sz="1100" b="1">
            <a:solidFill>
              <a:schemeClr val="accent6">
                <a:lumMod val="50000"/>
              </a:schemeClr>
            </a:solidFill>
          </a:endParaRPr>
        </a:p>
      </xdr:txBody>
    </xdr:sp>
    <xdr:clientData/>
  </xdr:twoCellAnchor>
  <xdr:twoCellAnchor>
    <xdr:from>
      <xdr:col>11</xdr:col>
      <xdr:colOff>2540000</xdr:colOff>
      <xdr:row>92</xdr:row>
      <xdr:rowOff>61576</xdr:rowOff>
    </xdr:from>
    <xdr:to>
      <xdr:col>12</xdr:col>
      <xdr:colOff>1581</xdr:colOff>
      <xdr:row>93</xdr:row>
      <xdr:rowOff>138547</xdr:rowOff>
    </xdr:to>
    <xdr:sp macro="" textlink="">
      <xdr:nvSpPr>
        <xdr:cNvPr id="13" name="Rectangle à coins arrondis 5">
          <a:hlinkClick xmlns:r="http://schemas.openxmlformats.org/officeDocument/2006/relationships" r:id="rId1"/>
          <a:extLst>
            <a:ext uri="{FF2B5EF4-FFF2-40B4-BE49-F238E27FC236}">
              <a16:creationId xmlns:a16="http://schemas.microsoft.com/office/drawing/2014/main" id="{547DEE5A-616B-493E-A9DE-11027AE91D2D}"/>
            </a:ext>
          </a:extLst>
        </xdr:cNvPr>
        <xdr:cNvSpPr/>
      </xdr:nvSpPr>
      <xdr:spPr bwMode="auto">
        <a:xfrm>
          <a:off x="13231091" y="20112182"/>
          <a:ext cx="940611" cy="269395"/>
        </a:xfrm>
        <a:prstGeom prst="roundRect">
          <a:avLst/>
        </a:prstGeom>
        <a:solidFill>
          <a:schemeClr val="accent6">
            <a:lumMod val="60000"/>
            <a:lumOff val="40000"/>
            <a:alpha val="48000"/>
          </a:schemeClr>
        </a:solidFill>
        <a:ln>
          <a:solidFill>
            <a:schemeClr val="accent6">
              <a:lumMod val="75000"/>
            </a:schemeClr>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100" b="1">
              <a:solidFill>
                <a:schemeClr val="dk1"/>
              </a:solidFill>
              <a:effectLst/>
              <a:latin typeface="+mn-lt"/>
              <a:ea typeface="+mn-ea"/>
              <a:cs typeface="+mn-cs"/>
            </a:rPr>
            <a:t>Retour</a:t>
          </a:r>
          <a:endParaRPr lang="fr-FR" sz="1100" b="1">
            <a:solidFill>
              <a:schemeClr val="accent6">
                <a:lumMod val="50000"/>
              </a:schemeClr>
            </a:solidFill>
          </a:endParaRPr>
        </a:p>
      </xdr:txBody>
    </xdr:sp>
    <xdr:clientData/>
  </xdr:twoCellAnchor>
  <xdr:twoCellAnchor>
    <xdr:from>
      <xdr:col>11</xdr:col>
      <xdr:colOff>2540000</xdr:colOff>
      <xdr:row>105</xdr:row>
      <xdr:rowOff>53879</xdr:rowOff>
    </xdr:from>
    <xdr:to>
      <xdr:col>12</xdr:col>
      <xdr:colOff>1581</xdr:colOff>
      <xdr:row>106</xdr:row>
      <xdr:rowOff>130850</xdr:rowOff>
    </xdr:to>
    <xdr:sp macro="" textlink="">
      <xdr:nvSpPr>
        <xdr:cNvPr id="14" name="Rectangle à coins arrondis 5">
          <a:hlinkClick xmlns:r="http://schemas.openxmlformats.org/officeDocument/2006/relationships" r:id="rId1"/>
          <a:extLst>
            <a:ext uri="{FF2B5EF4-FFF2-40B4-BE49-F238E27FC236}">
              <a16:creationId xmlns:a16="http://schemas.microsoft.com/office/drawing/2014/main" id="{B7E0A472-B882-4E71-93A7-A8BA7E72C6E1}"/>
            </a:ext>
          </a:extLst>
        </xdr:cNvPr>
        <xdr:cNvSpPr/>
      </xdr:nvSpPr>
      <xdr:spPr bwMode="auto">
        <a:xfrm>
          <a:off x="13231091" y="22944667"/>
          <a:ext cx="940611" cy="269395"/>
        </a:xfrm>
        <a:prstGeom prst="roundRect">
          <a:avLst/>
        </a:prstGeom>
        <a:solidFill>
          <a:schemeClr val="accent6">
            <a:lumMod val="60000"/>
            <a:lumOff val="40000"/>
            <a:alpha val="48000"/>
          </a:schemeClr>
        </a:solidFill>
        <a:ln>
          <a:solidFill>
            <a:schemeClr val="accent6">
              <a:lumMod val="75000"/>
            </a:schemeClr>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100" b="1">
              <a:solidFill>
                <a:schemeClr val="dk1"/>
              </a:solidFill>
              <a:effectLst/>
              <a:latin typeface="+mn-lt"/>
              <a:ea typeface="+mn-ea"/>
              <a:cs typeface="+mn-cs"/>
            </a:rPr>
            <a:t>Retour</a:t>
          </a:r>
          <a:endParaRPr lang="fr-FR" sz="1100" b="1">
            <a:solidFill>
              <a:schemeClr val="accent6">
                <a:lumMod val="50000"/>
              </a:schemeClr>
            </a:solidFill>
          </a:endParaRPr>
        </a:p>
      </xdr:txBody>
    </xdr:sp>
    <xdr:clientData/>
  </xdr:twoCellAnchor>
  <xdr:twoCellAnchor>
    <xdr:from>
      <xdr:col>11</xdr:col>
      <xdr:colOff>2563091</xdr:colOff>
      <xdr:row>118</xdr:row>
      <xdr:rowOff>53878</xdr:rowOff>
    </xdr:from>
    <xdr:to>
      <xdr:col>12</xdr:col>
      <xdr:colOff>24672</xdr:colOff>
      <xdr:row>119</xdr:row>
      <xdr:rowOff>130849</xdr:rowOff>
    </xdr:to>
    <xdr:sp macro="" textlink="">
      <xdr:nvSpPr>
        <xdr:cNvPr id="15" name="Rectangle à coins arrondis 5">
          <a:hlinkClick xmlns:r="http://schemas.openxmlformats.org/officeDocument/2006/relationships" r:id="rId1"/>
          <a:extLst>
            <a:ext uri="{FF2B5EF4-FFF2-40B4-BE49-F238E27FC236}">
              <a16:creationId xmlns:a16="http://schemas.microsoft.com/office/drawing/2014/main" id="{D587B85E-29A3-41F6-8B72-C5712DA27881}"/>
            </a:ext>
          </a:extLst>
        </xdr:cNvPr>
        <xdr:cNvSpPr/>
      </xdr:nvSpPr>
      <xdr:spPr bwMode="auto">
        <a:xfrm>
          <a:off x="13254182" y="25784848"/>
          <a:ext cx="940611" cy="269395"/>
        </a:xfrm>
        <a:prstGeom prst="roundRect">
          <a:avLst/>
        </a:prstGeom>
        <a:solidFill>
          <a:schemeClr val="accent6">
            <a:lumMod val="60000"/>
            <a:lumOff val="40000"/>
            <a:alpha val="48000"/>
          </a:schemeClr>
        </a:solidFill>
        <a:ln>
          <a:solidFill>
            <a:schemeClr val="accent6">
              <a:lumMod val="75000"/>
            </a:schemeClr>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100" b="1">
              <a:solidFill>
                <a:schemeClr val="dk1"/>
              </a:solidFill>
              <a:effectLst/>
              <a:latin typeface="+mn-lt"/>
              <a:ea typeface="+mn-ea"/>
              <a:cs typeface="+mn-cs"/>
            </a:rPr>
            <a:t>Retour</a:t>
          </a:r>
          <a:endParaRPr lang="fr-FR" sz="1100" b="1">
            <a:solidFill>
              <a:schemeClr val="accent6">
                <a:lumMod val="50000"/>
              </a:schemeClr>
            </a:solidFill>
          </a:endParaRPr>
        </a:p>
      </xdr:txBody>
    </xdr:sp>
    <xdr:clientData/>
  </xdr:twoCellAnchor>
  <xdr:twoCellAnchor>
    <xdr:from>
      <xdr:col>11</xdr:col>
      <xdr:colOff>2540000</xdr:colOff>
      <xdr:row>131</xdr:row>
      <xdr:rowOff>61576</xdr:rowOff>
    </xdr:from>
    <xdr:to>
      <xdr:col>12</xdr:col>
      <xdr:colOff>1581</xdr:colOff>
      <xdr:row>132</xdr:row>
      <xdr:rowOff>138547</xdr:rowOff>
    </xdr:to>
    <xdr:sp macro="" textlink="">
      <xdr:nvSpPr>
        <xdr:cNvPr id="16" name="Rectangle à coins arrondis 5">
          <a:hlinkClick xmlns:r="http://schemas.openxmlformats.org/officeDocument/2006/relationships" r:id="rId1"/>
          <a:extLst>
            <a:ext uri="{FF2B5EF4-FFF2-40B4-BE49-F238E27FC236}">
              <a16:creationId xmlns:a16="http://schemas.microsoft.com/office/drawing/2014/main" id="{056E7108-F816-4A34-8741-7080749133EB}"/>
            </a:ext>
          </a:extLst>
        </xdr:cNvPr>
        <xdr:cNvSpPr/>
      </xdr:nvSpPr>
      <xdr:spPr bwMode="auto">
        <a:xfrm>
          <a:off x="13231091" y="28632728"/>
          <a:ext cx="940611" cy="269395"/>
        </a:xfrm>
        <a:prstGeom prst="roundRect">
          <a:avLst/>
        </a:prstGeom>
        <a:solidFill>
          <a:schemeClr val="accent6">
            <a:lumMod val="60000"/>
            <a:lumOff val="40000"/>
            <a:alpha val="48000"/>
          </a:schemeClr>
        </a:solidFill>
        <a:ln>
          <a:solidFill>
            <a:schemeClr val="accent6">
              <a:lumMod val="75000"/>
            </a:schemeClr>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100" b="1">
              <a:solidFill>
                <a:schemeClr val="dk1"/>
              </a:solidFill>
              <a:effectLst/>
              <a:latin typeface="+mn-lt"/>
              <a:ea typeface="+mn-ea"/>
              <a:cs typeface="+mn-cs"/>
            </a:rPr>
            <a:t>Retour</a:t>
          </a:r>
          <a:endParaRPr lang="fr-FR" sz="1100" b="1">
            <a:solidFill>
              <a:schemeClr val="accent6">
                <a:lumMod val="50000"/>
              </a:schemeClr>
            </a:solidFill>
          </a:endParaRPr>
        </a:p>
      </xdr:txBody>
    </xdr:sp>
    <xdr:clientData/>
  </xdr:twoCellAnchor>
  <xdr:twoCellAnchor>
    <xdr:from>
      <xdr:col>11</xdr:col>
      <xdr:colOff>2532303</xdr:colOff>
      <xdr:row>144</xdr:row>
      <xdr:rowOff>61576</xdr:rowOff>
    </xdr:from>
    <xdr:to>
      <xdr:col>11</xdr:col>
      <xdr:colOff>3472914</xdr:colOff>
      <xdr:row>145</xdr:row>
      <xdr:rowOff>138546</xdr:rowOff>
    </xdr:to>
    <xdr:sp macro="" textlink="">
      <xdr:nvSpPr>
        <xdr:cNvPr id="17" name="Rectangle à coins arrondis 5">
          <a:hlinkClick xmlns:r="http://schemas.openxmlformats.org/officeDocument/2006/relationships" r:id="rId1"/>
          <a:extLst>
            <a:ext uri="{FF2B5EF4-FFF2-40B4-BE49-F238E27FC236}">
              <a16:creationId xmlns:a16="http://schemas.microsoft.com/office/drawing/2014/main" id="{DB46E145-55D6-40B7-BC86-7DD324F3735F}"/>
            </a:ext>
          </a:extLst>
        </xdr:cNvPr>
        <xdr:cNvSpPr/>
      </xdr:nvSpPr>
      <xdr:spPr bwMode="auto">
        <a:xfrm>
          <a:off x="13223394" y="31472909"/>
          <a:ext cx="940611" cy="269395"/>
        </a:xfrm>
        <a:prstGeom prst="roundRect">
          <a:avLst/>
        </a:prstGeom>
        <a:solidFill>
          <a:schemeClr val="accent6">
            <a:lumMod val="60000"/>
            <a:lumOff val="40000"/>
            <a:alpha val="48000"/>
          </a:schemeClr>
        </a:solidFill>
        <a:ln>
          <a:solidFill>
            <a:schemeClr val="accent6">
              <a:lumMod val="75000"/>
            </a:schemeClr>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100" b="1">
              <a:solidFill>
                <a:schemeClr val="dk1"/>
              </a:solidFill>
              <a:effectLst/>
              <a:latin typeface="+mn-lt"/>
              <a:ea typeface="+mn-ea"/>
              <a:cs typeface="+mn-cs"/>
            </a:rPr>
            <a:t>Retour</a:t>
          </a:r>
          <a:endParaRPr lang="fr-FR" sz="1100" b="1">
            <a:solidFill>
              <a:schemeClr val="accent6">
                <a:lumMod val="50000"/>
              </a:schemeClr>
            </a:solidFill>
          </a:endParaRPr>
        </a:p>
      </xdr:txBody>
    </xdr:sp>
    <xdr:clientData/>
  </xdr:twoCellAnchor>
  <xdr:twoCellAnchor>
    <xdr:from>
      <xdr:col>11</xdr:col>
      <xdr:colOff>2532303</xdr:colOff>
      <xdr:row>157</xdr:row>
      <xdr:rowOff>76970</xdr:rowOff>
    </xdr:from>
    <xdr:to>
      <xdr:col>11</xdr:col>
      <xdr:colOff>3472914</xdr:colOff>
      <xdr:row>158</xdr:row>
      <xdr:rowOff>153941</xdr:rowOff>
    </xdr:to>
    <xdr:sp macro="" textlink="">
      <xdr:nvSpPr>
        <xdr:cNvPr id="18" name="Rectangle à coins arrondis 5">
          <a:hlinkClick xmlns:r="http://schemas.openxmlformats.org/officeDocument/2006/relationships" r:id="rId1"/>
          <a:extLst>
            <a:ext uri="{FF2B5EF4-FFF2-40B4-BE49-F238E27FC236}">
              <a16:creationId xmlns:a16="http://schemas.microsoft.com/office/drawing/2014/main" id="{7B05144D-5DC7-466F-80E2-807C373ED7A3}"/>
            </a:ext>
          </a:extLst>
        </xdr:cNvPr>
        <xdr:cNvSpPr/>
      </xdr:nvSpPr>
      <xdr:spPr bwMode="auto">
        <a:xfrm>
          <a:off x="13223394" y="34328485"/>
          <a:ext cx="940611" cy="269395"/>
        </a:xfrm>
        <a:prstGeom prst="roundRect">
          <a:avLst/>
        </a:prstGeom>
        <a:solidFill>
          <a:schemeClr val="accent6">
            <a:lumMod val="60000"/>
            <a:lumOff val="40000"/>
            <a:alpha val="48000"/>
          </a:schemeClr>
        </a:solidFill>
        <a:ln>
          <a:solidFill>
            <a:schemeClr val="accent6">
              <a:lumMod val="75000"/>
            </a:schemeClr>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100" b="1">
              <a:solidFill>
                <a:schemeClr val="dk1"/>
              </a:solidFill>
              <a:effectLst/>
              <a:latin typeface="+mn-lt"/>
              <a:ea typeface="+mn-ea"/>
              <a:cs typeface="+mn-cs"/>
            </a:rPr>
            <a:t>Retour</a:t>
          </a:r>
          <a:endParaRPr lang="fr-FR" sz="1100" b="1">
            <a:solidFill>
              <a:schemeClr val="accent6">
                <a:lumMod val="50000"/>
              </a:schemeClr>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357293</xdr:colOff>
      <xdr:row>5</xdr:row>
      <xdr:rowOff>186267</xdr:rowOff>
    </xdr:from>
    <xdr:to>
      <xdr:col>6</xdr:col>
      <xdr:colOff>839215</xdr:colOff>
      <xdr:row>6</xdr:row>
      <xdr:rowOff>336127</xdr:rowOff>
    </xdr:to>
    <xdr:sp macro="[0]!Retour_saisie" textlink="">
      <xdr:nvSpPr>
        <xdr:cNvPr id="2" name="Rectangle à coins arrondis 8">
          <a:extLst>
            <a:ext uri="{FF2B5EF4-FFF2-40B4-BE49-F238E27FC236}">
              <a16:creationId xmlns:a16="http://schemas.microsoft.com/office/drawing/2014/main" id="{A565A0B5-4BF4-417E-9530-2E511DDEEE3A}"/>
            </a:ext>
          </a:extLst>
        </xdr:cNvPr>
        <xdr:cNvSpPr/>
      </xdr:nvSpPr>
      <xdr:spPr bwMode="auto">
        <a:xfrm>
          <a:off x="357293" y="186267"/>
          <a:ext cx="2303102" cy="340360"/>
        </a:xfrm>
        <a:prstGeom prst="roundRect">
          <a:avLst/>
        </a:prstGeom>
        <a:solidFill>
          <a:schemeClr val="accent6">
            <a:lumMod val="60000"/>
            <a:lumOff val="40000"/>
          </a:schemeClr>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lang="fr-FR" sz="1200" b="1">
              <a:solidFill>
                <a:schemeClr val="accent6">
                  <a:lumMod val="50000"/>
                </a:schemeClr>
              </a:solidFill>
            </a:rPr>
            <a:t>Retour Menu</a:t>
          </a:r>
          <a:endParaRPr lang="fr-FR" sz="1100" b="1">
            <a:solidFill>
              <a:schemeClr val="accent6">
                <a:lumMod val="50000"/>
              </a:schemeClr>
            </a:solidFill>
          </a:endParaRPr>
        </a:p>
      </xdr:txBody>
    </xdr:sp>
    <xdr:clientData/>
  </xdr:twoCellAnchor>
  <xdr:twoCellAnchor>
    <xdr:from>
      <xdr:col>14</xdr:col>
      <xdr:colOff>192795</xdr:colOff>
      <xdr:row>6</xdr:row>
      <xdr:rowOff>18360</xdr:rowOff>
    </xdr:from>
    <xdr:to>
      <xdr:col>14</xdr:col>
      <xdr:colOff>1596795</xdr:colOff>
      <xdr:row>6</xdr:row>
      <xdr:rowOff>342360</xdr:rowOff>
    </xdr:to>
    <xdr:sp macro="[0]!OBS_suiv" textlink="">
      <xdr:nvSpPr>
        <xdr:cNvPr id="8" name="Rectangle à coins arrondis 8">
          <a:extLst>
            <a:ext uri="{FF2B5EF4-FFF2-40B4-BE49-F238E27FC236}">
              <a16:creationId xmlns:a16="http://schemas.microsoft.com/office/drawing/2014/main" id="{6DD58786-9947-4715-8785-3C068F366847}"/>
            </a:ext>
          </a:extLst>
        </xdr:cNvPr>
        <xdr:cNvSpPr/>
      </xdr:nvSpPr>
      <xdr:spPr bwMode="auto">
        <a:xfrm>
          <a:off x="14973759" y="211155"/>
          <a:ext cx="1404000" cy="324000"/>
        </a:xfrm>
        <a:prstGeom prst="roundRect">
          <a:avLst/>
        </a:prstGeom>
        <a:solidFill>
          <a:srgbClr val="70AD47">
            <a:lumMod val="60000"/>
            <a:lumOff val="40000"/>
          </a:srgbClr>
        </a:solidFill>
        <a:ln w="12700" cap="flat" cmpd="sng" algn="ctr">
          <a:solidFill>
            <a:sysClr val="windowText" lastClr="000000"/>
          </a:solidFill>
          <a:prstDash val="solid"/>
          <a:miter lim="800000"/>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fr-FR" sz="1200" b="1" i="0" u="none" strike="noStrike" kern="0" cap="none" spc="0" normalizeH="0" baseline="0" noProof="0">
              <a:ln>
                <a:noFill/>
              </a:ln>
              <a:solidFill>
                <a:srgbClr val="70AD47">
                  <a:lumMod val="50000"/>
                </a:srgbClr>
              </a:solidFill>
              <a:effectLst/>
              <a:uLnTx/>
              <a:uFillTx/>
              <a:latin typeface="Calibri" panose="020F0502020204030204"/>
              <a:ea typeface="+mn-ea"/>
              <a:cs typeface="+mn-cs"/>
            </a:rPr>
            <a:t>Observ suivante</a:t>
          </a:r>
          <a:endParaRPr kumimoji="0" lang="fr-FR" sz="1100" b="1" i="0" u="none" strike="noStrike" kern="0" cap="none" spc="0" normalizeH="0" baseline="0" noProof="0">
            <a:ln>
              <a:noFill/>
            </a:ln>
            <a:solidFill>
              <a:srgbClr val="70AD47">
                <a:lumMod val="50000"/>
              </a:srgbClr>
            </a:solidFill>
            <a:effectLst/>
            <a:uLnTx/>
            <a:uFillTx/>
            <a:latin typeface="Calibri" panose="020F0502020204030204"/>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411079</xdr:colOff>
      <xdr:row>21</xdr:row>
      <xdr:rowOff>170447</xdr:rowOff>
    </xdr:from>
    <xdr:to>
      <xdr:col>2</xdr:col>
      <xdr:colOff>2095500</xdr:colOff>
      <xdr:row>24</xdr:row>
      <xdr:rowOff>140369</xdr:rowOff>
    </xdr:to>
    <xdr:sp macro="[0]!Retour_Menu" textlink="">
      <xdr:nvSpPr>
        <xdr:cNvPr id="2" name="Rectangle : coins arrondis 1">
          <a:extLst>
            <a:ext uri="{FF2B5EF4-FFF2-40B4-BE49-F238E27FC236}">
              <a16:creationId xmlns:a16="http://schemas.microsoft.com/office/drawing/2014/main" id="{ABE7873A-D134-44E9-8F22-01489306D803}"/>
            </a:ext>
          </a:extLst>
        </xdr:cNvPr>
        <xdr:cNvSpPr/>
      </xdr:nvSpPr>
      <xdr:spPr>
        <a:xfrm>
          <a:off x="799699" y="3805187"/>
          <a:ext cx="2103521" cy="518562"/>
        </a:xfrm>
        <a:prstGeom prst="roundRect">
          <a:avLst/>
        </a:prstGeom>
        <a:solidFill>
          <a:schemeClr val="accent6">
            <a:lumMod val="40000"/>
            <a:lumOff val="60000"/>
          </a:schemeClr>
        </a:solidFill>
        <a:ln w="1905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800" b="1">
              <a:solidFill>
                <a:schemeClr val="accent6">
                  <a:lumMod val="50000"/>
                </a:schemeClr>
              </a:solidFill>
            </a:rPr>
            <a:t>Retour Menu</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C36A2B4-5D16-4F9A-85B9-57C6C0F2BF2D}" name="Libellés_abrégés" displayName="Libellés_abrégés" ref="I5:I114" totalsRowShown="0" headerRowDxfId="80" dataDxfId="79">
  <autoFilter ref="I5:I114" xr:uid="{2C36A2B4-5D16-4F9A-85B9-57C6C0F2BF2D}"/>
  <tableColumns count="1">
    <tableColumn id="1" xr3:uid="{4D2701B6-8183-431C-B658-08486098346C}" name="Libellés abrégés" dataDxfId="78"/>
  </tableColumns>
  <tableStyleInfo name="TableStyleMedium2" showFirstColumn="0" showLastColumn="0" showRowStripes="1"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B18E6-6665-4EB7-B8F9-94816AA6A5EB}">
  <sheetPr codeName="Feuil2"/>
  <dimension ref="A1:L231"/>
  <sheetViews>
    <sheetView showGridLines="0" tabSelected="1" zoomScaleNormal="100" workbookViewId="0">
      <selection activeCell="C2" sqref="C2:G2"/>
    </sheetView>
  </sheetViews>
  <sheetFormatPr baseColWidth="10" defaultColWidth="11.44140625" defaultRowHeight="14.4" x14ac:dyDescent="0.3"/>
  <cols>
    <col min="1" max="1" width="69.44140625" customWidth="1"/>
    <col min="2" max="2" width="10.5546875" customWidth="1"/>
    <col min="8" max="8" width="10.5546875" customWidth="1"/>
    <col min="9" max="10" width="5.5546875" customWidth="1"/>
  </cols>
  <sheetData>
    <row r="1" spans="1:12" ht="15" customHeight="1" x14ac:dyDescent="0.3">
      <c r="A1" s="12"/>
      <c r="B1" s="13"/>
      <c r="C1" s="14"/>
      <c r="D1" s="14"/>
      <c r="E1" s="14"/>
      <c r="F1" s="14"/>
      <c r="G1" s="14"/>
      <c r="H1" s="14"/>
      <c r="I1" s="343"/>
      <c r="J1" s="343"/>
      <c r="K1" s="343"/>
      <c r="L1" s="343"/>
    </row>
    <row r="2" spans="1:12" ht="31.2" customHeight="1" x14ac:dyDescent="0.3">
      <c r="B2" s="13"/>
      <c r="C2" s="344" t="str">
        <f>IF(EP_Titre&lt;&gt;"",EP_Titre,"Merci de compléter les données")</f>
        <v>test</v>
      </c>
      <c r="D2" s="345"/>
      <c r="E2" s="345"/>
      <c r="F2" s="345"/>
      <c r="G2" s="346"/>
      <c r="H2" s="15"/>
      <c r="I2" s="343"/>
      <c r="J2" s="343"/>
      <c r="K2" s="343"/>
      <c r="L2" s="343"/>
    </row>
    <row r="3" spans="1:12" ht="15" customHeight="1" x14ac:dyDescent="0.3">
      <c r="B3" s="13"/>
      <c r="C3" s="16"/>
      <c r="D3" s="16"/>
      <c r="E3" s="16"/>
      <c r="F3" s="16"/>
      <c r="G3" s="16"/>
      <c r="H3" s="16"/>
      <c r="I3" s="343"/>
      <c r="J3" s="343"/>
      <c r="K3" s="343"/>
      <c r="L3" s="343"/>
    </row>
    <row r="4" spans="1:12" ht="15" customHeight="1" x14ac:dyDescent="0.3">
      <c r="C4" s="347"/>
      <c r="D4" s="347"/>
      <c r="E4" s="347"/>
      <c r="F4" s="347"/>
      <c r="G4" s="347"/>
      <c r="H4" s="17"/>
      <c r="I4" s="343"/>
      <c r="J4" s="343"/>
      <c r="K4" s="343"/>
      <c r="L4" s="343"/>
    </row>
    <row r="5" spans="1:12" ht="15" customHeight="1" x14ac:dyDescent="0.3">
      <c r="B5" s="349" t="s">
        <v>21</v>
      </c>
      <c r="C5" s="349"/>
      <c r="D5" s="18"/>
      <c r="E5" s="18"/>
      <c r="F5" s="18"/>
      <c r="G5" s="18"/>
      <c r="H5" s="18"/>
      <c r="I5" s="343"/>
      <c r="J5" s="343"/>
      <c r="K5" s="343"/>
      <c r="L5" s="343"/>
    </row>
    <row r="6" spans="1:12" ht="15" customHeight="1" x14ac:dyDescent="0.3">
      <c r="B6" s="349"/>
      <c r="C6" s="349"/>
      <c r="D6" s="16"/>
      <c r="E6" s="16"/>
      <c r="F6" s="16"/>
      <c r="G6" s="16"/>
      <c r="H6" s="16"/>
      <c r="I6" s="343"/>
      <c r="J6" s="343"/>
      <c r="K6" s="343"/>
      <c r="L6" s="343"/>
    </row>
    <row r="7" spans="1:12" ht="15" customHeight="1" x14ac:dyDescent="0.3">
      <c r="B7" s="349"/>
      <c r="C7" s="349"/>
      <c r="D7" s="16"/>
      <c r="E7" s="16"/>
      <c r="F7" s="16"/>
      <c r="G7" s="16"/>
      <c r="H7" s="19"/>
      <c r="I7" s="343"/>
      <c r="J7" s="343"/>
      <c r="K7" s="343"/>
      <c r="L7" s="343"/>
    </row>
    <row r="8" spans="1:12" ht="15" customHeight="1" x14ac:dyDescent="0.3">
      <c r="B8" s="23"/>
      <c r="C8" s="23"/>
      <c r="D8" s="195" t="s">
        <v>25</v>
      </c>
      <c r="E8" s="195"/>
      <c r="F8" s="195"/>
      <c r="G8" s="195"/>
      <c r="H8" s="195"/>
      <c r="I8" s="343"/>
      <c r="J8" s="343"/>
      <c r="K8" s="343"/>
      <c r="L8" s="343"/>
    </row>
    <row r="9" spans="1:12" ht="15" customHeight="1" x14ac:dyDescent="0.3">
      <c r="B9" s="349" t="s">
        <v>22</v>
      </c>
      <c r="C9" s="349"/>
      <c r="D9" s="20"/>
      <c r="E9" s="20"/>
      <c r="F9" s="20"/>
      <c r="G9" s="20"/>
      <c r="H9" s="20"/>
      <c r="I9" s="343"/>
      <c r="J9" s="343"/>
      <c r="K9" s="343"/>
      <c r="L9" s="343"/>
    </row>
    <row r="10" spans="1:12" ht="15" customHeight="1" x14ac:dyDescent="0.3">
      <c r="B10" s="349"/>
      <c r="C10" s="349"/>
      <c r="D10" s="20"/>
      <c r="E10" s="20"/>
      <c r="F10" s="20"/>
      <c r="G10" s="20"/>
      <c r="H10" s="20"/>
      <c r="I10" s="343"/>
      <c r="J10" s="343"/>
      <c r="K10" s="343"/>
      <c r="L10" s="343"/>
    </row>
    <row r="11" spans="1:12" ht="15" customHeight="1" x14ac:dyDescent="0.3">
      <c r="B11" s="349"/>
      <c r="C11" s="349"/>
      <c r="D11" s="20"/>
      <c r="E11" s="20"/>
      <c r="F11" s="20"/>
      <c r="G11" s="20"/>
      <c r="H11" s="20"/>
      <c r="I11" s="343"/>
      <c r="J11" s="343"/>
      <c r="K11" s="343"/>
      <c r="L11" s="343"/>
    </row>
    <row r="12" spans="1:12" ht="15" customHeight="1" x14ac:dyDescent="0.3">
      <c r="A12" s="22"/>
      <c r="B12" s="349"/>
      <c r="C12" s="349"/>
      <c r="D12" s="20"/>
      <c r="E12" s="20"/>
      <c r="F12" s="20"/>
      <c r="G12" s="20"/>
      <c r="H12" s="20"/>
      <c r="I12" s="343"/>
      <c r="J12" s="343"/>
      <c r="K12" s="343"/>
      <c r="L12" s="343"/>
    </row>
    <row r="13" spans="1:12" ht="15" customHeight="1" x14ac:dyDescent="0.3">
      <c r="A13" s="22"/>
      <c r="B13" s="349"/>
      <c r="C13" s="349"/>
      <c r="D13" s="20"/>
      <c r="E13" s="20"/>
      <c r="F13" s="20"/>
      <c r="G13" s="20"/>
      <c r="H13" s="20"/>
      <c r="I13" s="343"/>
      <c r="J13" s="343"/>
      <c r="K13" s="343"/>
      <c r="L13" s="343"/>
    </row>
    <row r="14" spans="1:12" ht="15" customHeight="1" x14ac:dyDescent="0.3">
      <c r="A14" s="23"/>
      <c r="B14" s="349"/>
      <c r="C14" s="349"/>
      <c r="D14" s="18"/>
      <c r="E14" s="18"/>
      <c r="F14" s="18"/>
      <c r="G14" s="18"/>
      <c r="H14" s="18"/>
      <c r="I14" s="343"/>
      <c r="J14" s="343"/>
      <c r="K14" s="343"/>
      <c r="L14" s="343"/>
    </row>
    <row r="15" spans="1:12" ht="15" customHeight="1" x14ac:dyDescent="0.3">
      <c r="A15" s="23"/>
      <c r="B15" s="319"/>
      <c r="C15" s="319"/>
      <c r="D15" s="16"/>
      <c r="E15" s="16"/>
      <c r="F15" s="16"/>
      <c r="G15" s="16"/>
      <c r="H15" s="16"/>
      <c r="I15" s="343"/>
      <c r="J15" s="343"/>
      <c r="K15" s="343"/>
      <c r="L15" s="343"/>
    </row>
    <row r="16" spans="1:12" ht="15" customHeight="1" x14ac:dyDescent="0.3">
      <c r="A16" s="23"/>
      <c r="B16" s="319"/>
      <c r="C16" s="319"/>
      <c r="D16" s="16"/>
      <c r="E16" s="16"/>
      <c r="F16" s="16"/>
      <c r="G16" s="16"/>
      <c r="H16" s="19"/>
      <c r="I16" s="343"/>
      <c r="J16" s="343"/>
      <c r="K16" s="343"/>
      <c r="L16" s="343"/>
    </row>
    <row r="17" spans="1:12" ht="15" customHeight="1" x14ac:dyDescent="0.3">
      <c r="A17" s="23"/>
      <c r="B17" s="319"/>
      <c r="C17" s="319"/>
      <c r="D17" s="20" t="s">
        <v>25</v>
      </c>
      <c r="E17" s="20"/>
      <c r="F17" s="20"/>
      <c r="G17" s="20"/>
      <c r="H17" s="20"/>
      <c r="I17" s="343"/>
      <c r="J17" s="343"/>
      <c r="K17" s="343"/>
      <c r="L17" s="343"/>
    </row>
    <row r="18" spans="1:12" ht="15" customHeight="1" x14ac:dyDescent="0.3">
      <c r="A18" s="23"/>
      <c r="B18" s="319"/>
      <c r="C18" s="319"/>
      <c r="D18" s="20"/>
      <c r="E18" s="20"/>
      <c r="F18" s="20"/>
      <c r="G18" s="20"/>
      <c r="H18" s="20"/>
      <c r="I18" s="343"/>
      <c r="J18" s="343"/>
      <c r="K18" s="343"/>
      <c r="L18" s="343"/>
    </row>
    <row r="19" spans="1:12" ht="15" customHeight="1" x14ac:dyDescent="0.3">
      <c r="A19" s="23"/>
      <c r="B19" s="319"/>
      <c r="C19" s="319"/>
      <c r="D19" s="20"/>
      <c r="E19" s="20"/>
      <c r="F19" s="20"/>
      <c r="G19" s="20"/>
      <c r="H19" s="20"/>
      <c r="I19" s="343"/>
      <c r="J19" s="343"/>
      <c r="K19" s="343"/>
      <c r="L19" s="343"/>
    </row>
    <row r="20" spans="1:12" ht="15" customHeight="1" x14ac:dyDescent="0.3">
      <c r="A20" s="23"/>
      <c r="B20" s="319"/>
      <c r="C20" s="319"/>
      <c r="D20" s="20"/>
      <c r="E20" s="20"/>
      <c r="F20" s="20"/>
      <c r="G20" s="20"/>
      <c r="H20" s="20"/>
      <c r="I20" s="343"/>
      <c r="J20" s="343"/>
      <c r="K20" s="343"/>
      <c r="L20" s="343"/>
    </row>
    <row r="21" spans="1:12" ht="15" customHeight="1" x14ac:dyDescent="0.3">
      <c r="A21" s="23"/>
      <c r="B21" s="319"/>
      <c r="C21" s="319"/>
      <c r="D21" s="20"/>
      <c r="E21" s="20"/>
      <c r="F21" s="20"/>
      <c r="G21" s="20"/>
      <c r="H21" s="20"/>
      <c r="I21" s="343"/>
      <c r="J21" s="343"/>
      <c r="K21" s="343"/>
      <c r="L21" s="343"/>
    </row>
    <row r="22" spans="1:12" ht="15" customHeight="1" x14ac:dyDescent="0.3">
      <c r="A22" s="23"/>
      <c r="B22" s="319"/>
      <c r="C22" s="319"/>
      <c r="D22" s="20"/>
      <c r="E22" s="20"/>
      <c r="F22" s="20"/>
      <c r="G22" s="20"/>
      <c r="H22" s="21"/>
      <c r="I22" s="343"/>
      <c r="J22" s="343"/>
      <c r="K22" s="343"/>
      <c r="L22" s="343"/>
    </row>
    <row r="23" spans="1:12" ht="15" customHeight="1" x14ac:dyDescent="0.3">
      <c r="A23" s="24" t="str">
        <f>"GeCOb (Version : "  &amp;  Version   &amp; " - © 2020-2026 J-Lc Pirot)"</f>
        <v>GeCOb (Version : 3.00k - © 2020-2026 J-Lc Pirot)</v>
      </c>
      <c r="B23" s="319"/>
      <c r="C23" s="319"/>
      <c r="D23" s="21"/>
      <c r="E23" s="21"/>
      <c r="F23" s="21"/>
      <c r="G23" s="21"/>
      <c r="H23" s="21"/>
      <c r="I23" s="343"/>
      <c r="J23" s="343"/>
      <c r="K23" s="343"/>
      <c r="L23" s="343"/>
    </row>
    <row r="24" spans="1:12" ht="15" customHeight="1" x14ac:dyDescent="0.3">
      <c r="A24" s="22"/>
      <c r="B24" s="348"/>
      <c r="C24" s="348"/>
      <c r="D24" s="25"/>
      <c r="E24" s="25"/>
      <c r="F24" s="25"/>
      <c r="G24" s="25"/>
      <c r="H24" s="26"/>
      <c r="I24" s="27"/>
    </row>
    <row r="25" spans="1:12" ht="14.85" customHeight="1" x14ac:dyDescent="0.3">
      <c r="A25" s="22"/>
      <c r="C25" s="28"/>
      <c r="D25" s="28"/>
      <c r="E25" s="28"/>
      <c r="F25" s="28"/>
      <c r="G25" s="28"/>
      <c r="H25" s="26"/>
      <c r="I25" s="26"/>
      <c r="J25" s="26"/>
      <c r="K25" s="26"/>
    </row>
    <row r="26" spans="1:12" ht="14.85" customHeight="1" x14ac:dyDescent="0.3">
      <c r="A26" s="22"/>
      <c r="C26" s="29"/>
      <c r="D26" s="29"/>
      <c r="E26" s="30"/>
      <c r="F26" s="29"/>
      <c r="G26" s="29"/>
      <c r="H26" s="26"/>
      <c r="I26" s="26"/>
      <c r="J26" s="26"/>
      <c r="K26" s="26"/>
    </row>
    <row r="27" spans="1:12" ht="14.85" customHeight="1" x14ac:dyDescent="0.3">
      <c r="A27" s="22"/>
      <c r="C27" s="26"/>
      <c r="D27" s="26"/>
      <c r="E27" s="26"/>
      <c r="F27" s="26"/>
      <c r="G27" s="26"/>
      <c r="H27" s="26"/>
      <c r="I27" s="26"/>
      <c r="J27" s="26"/>
      <c r="K27" s="26"/>
    </row>
    <row r="28" spans="1:12" ht="14.85" customHeight="1" x14ac:dyDescent="0.3">
      <c r="A28" s="22"/>
      <c r="C28" s="26"/>
      <c r="D28" s="26"/>
      <c r="E28" s="26"/>
      <c r="F28" s="26"/>
      <c r="G28" s="26"/>
      <c r="H28" s="26"/>
      <c r="I28" s="26"/>
      <c r="J28" s="26"/>
      <c r="K28" s="26"/>
    </row>
    <row r="29" spans="1:12" ht="14.85" customHeight="1" x14ac:dyDescent="0.3">
      <c r="C29" s="26"/>
      <c r="D29" s="26"/>
      <c r="E29" s="26"/>
      <c r="F29" s="26"/>
      <c r="G29" s="26"/>
      <c r="H29" s="26"/>
      <c r="I29" s="26"/>
      <c r="J29" s="26"/>
      <c r="K29" s="26"/>
    </row>
    <row r="30" spans="1:12" ht="14.85" customHeight="1" x14ac:dyDescent="0.3">
      <c r="C30" s="26"/>
      <c r="D30" s="26"/>
      <c r="E30" s="26"/>
      <c r="F30" s="26"/>
      <c r="G30" s="26"/>
      <c r="H30" s="26"/>
      <c r="I30" s="26"/>
      <c r="J30" s="26"/>
      <c r="K30" s="26"/>
    </row>
    <row r="31" spans="1:12" ht="14.85" customHeight="1" x14ac:dyDescent="0.3">
      <c r="C31" s="26"/>
      <c r="D31" s="26"/>
      <c r="E31" s="26"/>
      <c r="F31" s="26"/>
      <c r="G31" s="26"/>
      <c r="H31" s="26"/>
      <c r="I31" s="26"/>
      <c r="J31" s="26"/>
      <c r="K31" s="26"/>
    </row>
    <row r="32" spans="1:12" ht="14.85" customHeight="1" x14ac:dyDescent="0.3">
      <c r="C32" s="26"/>
      <c r="D32" s="26"/>
      <c r="E32" s="26"/>
      <c r="F32" s="26"/>
      <c r="G32" s="26"/>
      <c r="H32" s="26"/>
      <c r="I32" s="26"/>
      <c r="J32" s="26"/>
      <c r="K32" s="26"/>
    </row>
    <row r="33" spans="3:11" ht="14.85" customHeight="1" x14ac:dyDescent="0.3">
      <c r="C33" s="26"/>
      <c r="D33" s="26"/>
      <c r="E33" s="26"/>
      <c r="F33" s="26"/>
      <c r="G33" s="26"/>
      <c r="H33" s="26"/>
      <c r="I33" s="26"/>
      <c r="J33" s="26"/>
      <c r="K33" s="26"/>
    </row>
    <row r="34" spans="3:11" ht="14.85" customHeight="1" x14ac:dyDescent="0.3">
      <c r="C34" s="26"/>
      <c r="D34" s="26"/>
      <c r="E34" s="26"/>
      <c r="F34" s="26"/>
      <c r="G34" s="26"/>
      <c r="H34" s="26"/>
      <c r="I34" s="26"/>
      <c r="J34" s="26"/>
      <c r="K34" s="26"/>
    </row>
    <row r="35" spans="3:11" ht="14.85" customHeight="1" x14ac:dyDescent="0.3">
      <c r="C35" s="26"/>
      <c r="D35" s="26"/>
      <c r="E35" s="26"/>
      <c r="F35" s="26"/>
      <c r="G35" s="26"/>
      <c r="H35" s="26"/>
      <c r="I35" s="26"/>
      <c r="J35" s="26"/>
      <c r="K35" s="26"/>
    </row>
    <row r="36" spans="3:11" ht="14.85" customHeight="1" x14ac:dyDescent="0.3">
      <c r="C36" s="26"/>
      <c r="D36" s="26"/>
      <c r="E36" s="26"/>
      <c r="F36" s="26"/>
      <c r="G36" s="26"/>
      <c r="H36" s="26"/>
      <c r="I36" s="26"/>
      <c r="J36" s="26"/>
      <c r="K36" s="26"/>
    </row>
    <row r="37" spans="3:11" ht="14.85" customHeight="1" x14ac:dyDescent="0.3">
      <c r="C37" s="26"/>
      <c r="D37" s="26"/>
      <c r="E37" s="26"/>
      <c r="F37" s="26"/>
      <c r="G37" s="26"/>
      <c r="H37" s="26"/>
      <c r="I37" s="26"/>
      <c r="J37" s="26"/>
      <c r="K37" s="26"/>
    </row>
    <row r="38" spans="3:11" ht="14.85" customHeight="1" x14ac:dyDescent="0.3">
      <c r="C38" s="26"/>
      <c r="D38" s="26"/>
      <c r="E38" s="26"/>
      <c r="F38" s="26"/>
      <c r="G38" s="26"/>
      <c r="H38" s="26"/>
      <c r="I38" s="26"/>
      <c r="J38" s="26"/>
      <c r="K38" s="26"/>
    </row>
    <row r="39" spans="3:11" ht="14.85" customHeight="1" x14ac:dyDescent="0.3">
      <c r="C39" s="26"/>
      <c r="D39" s="26"/>
      <c r="E39" s="26"/>
      <c r="F39" s="26"/>
      <c r="G39" s="26"/>
      <c r="H39" s="26"/>
      <c r="I39" s="26"/>
      <c r="J39" s="26"/>
      <c r="K39" s="26"/>
    </row>
    <row r="40" spans="3:11" ht="14.85" customHeight="1" x14ac:dyDescent="0.3">
      <c r="C40" s="26"/>
      <c r="D40" s="26"/>
      <c r="E40" s="26"/>
      <c r="F40" s="26"/>
      <c r="G40" s="26"/>
      <c r="H40" s="26"/>
      <c r="I40" s="26"/>
      <c r="J40" s="26"/>
      <c r="K40" s="26"/>
    </row>
    <row r="41" spans="3:11" ht="14.85" customHeight="1" x14ac:dyDescent="0.3">
      <c r="C41" s="26"/>
      <c r="D41" s="26"/>
      <c r="E41" s="26"/>
      <c r="F41" s="26"/>
      <c r="G41" s="26"/>
      <c r="H41" s="26"/>
      <c r="I41" s="26"/>
      <c r="J41" s="26"/>
      <c r="K41" s="26"/>
    </row>
    <row r="42" spans="3:11" ht="14.85" customHeight="1" x14ac:dyDescent="0.3">
      <c r="C42" s="26"/>
      <c r="D42" s="26"/>
      <c r="E42" s="26"/>
      <c r="F42" s="26"/>
      <c r="G42" s="26"/>
      <c r="H42" s="26"/>
      <c r="I42" s="26"/>
      <c r="J42" s="26"/>
      <c r="K42" s="26"/>
    </row>
    <row r="43" spans="3:11" ht="14.85" customHeight="1" x14ac:dyDescent="0.3">
      <c r="C43" s="26"/>
      <c r="D43" s="26"/>
      <c r="E43" s="26"/>
      <c r="F43" s="26"/>
      <c r="G43" s="26"/>
      <c r="H43" s="26"/>
      <c r="I43" s="26"/>
      <c r="J43" s="26"/>
      <c r="K43" s="26"/>
    </row>
    <row r="44" spans="3:11" ht="14.85" customHeight="1" x14ac:dyDescent="0.3">
      <c r="C44" s="26"/>
      <c r="D44" s="26"/>
      <c r="E44" s="26"/>
      <c r="F44" s="26"/>
      <c r="G44" s="26"/>
      <c r="H44" s="26"/>
      <c r="I44" s="26"/>
      <c r="J44" s="26"/>
      <c r="K44" s="26"/>
    </row>
    <row r="45" spans="3:11" ht="14.85" customHeight="1" x14ac:dyDescent="0.3">
      <c r="C45" s="26"/>
      <c r="D45" s="26"/>
      <c r="E45" s="26"/>
      <c r="F45" s="26"/>
      <c r="G45" s="26"/>
      <c r="H45" s="26"/>
      <c r="I45" s="26"/>
      <c r="J45" s="26"/>
      <c r="K45" s="26"/>
    </row>
    <row r="46" spans="3:11" ht="14.85" customHeight="1" x14ac:dyDescent="0.3">
      <c r="C46" s="26"/>
      <c r="D46" s="26"/>
      <c r="E46" s="26"/>
      <c r="F46" s="26"/>
      <c r="G46" s="26"/>
      <c r="H46" s="26"/>
      <c r="I46" s="26"/>
      <c r="J46" s="26"/>
      <c r="K46" s="26"/>
    </row>
    <row r="47" spans="3:11" ht="14.85" customHeight="1" x14ac:dyDescent="0.3">
      <c r="C47" s="26"/>
      <c r="D47" s="26"/>
      <c r="E47" s="26"/>
      <c r="F47" s="26"/>
      <c r="G47" s="26"/>
      <c r="H47" s="26"/>
      <c r="I47" s="26"/>
      <c r="J47" s="26"/>
      <c r="K47" s="26"/>
    </row>
    <row r="48" spans="3:11" ht="14.85" customHeight="1" x14ac:dyDescent="0.3">
      <c r="C48" s="26"/>
      <c r="D48" s="26"/>
      <c r="E48" s="26"/>
      <c r="F48" s="26"/>
      <c r="G48" s="26"/>
      <c r="H48" s="26"/>
      <c r="I48" s="26"/>
      <c r="J48" s="26"/>
      <c r="K48" s="26"/>
    </row>
    <row r="49" spans="3:11" ht="14.85" customHeight="1" x14ac:dyDescent="0.3">
      <c r="C49" s="26"/>
      <c r="D49" s="26"/>
      <c r="E49" s="26"/>
      <c r="F49" s="26"/>
      <c r="G49" s="26"/>
      <c r="H49" s="26"/>
      <c r="I49" s="26"/>
      <c r="J49" s="26"/>
      <c r="K49" s="26"/>
    </row>
    <row r="50" spans="3:11" ht="14.85" customHeight="1" x14ac:dyDescent="0.3">
      <c r="C50" s="26"/>
      <c r="D50" s="26"/>
      <c r="E50" s="26"/>
      <c r="F50" s="26"/>
      <c r="G50" s="26"/>
      <c r="H50" s="26"/>
      <c r="I50" s="26"/>
      <c r="J50" s="26"/>
      <c r="K50" s="26"/>
    </row>
    <row r="51" spans="3:11" ht="14.85" customHeight="1" x14ac:dyDescent="0.3">
      <c r="C51" s="26"/>
      <c r="D51" s="26"/>
      <c r="E51" s="26"/>
      <c r="F51" s="26"/>
      <c r="G51" s="26"/>
      <c r="H51" s="26"/>
      <c r="I51" s="26"/>
      <c r="J51" s="26"/>
      <c r="K51" s="26"/>
    </row>
    <row r="52" spans="3:11" ht="14.85" customHeight="1" x14ac:dyDescent="0.3">
      <c r="C52" s="26"/>
      <c r="D52" s="26"/>
      <c r="E52" s="26"/>
      <c r="F52" s="26"/>
      <c r="G52" s="26"/>
      <c r="H52" s="26"/>
      <c r="I52" s="26"/>
      <c r="J52" s="26"/>
      <c r="K52" s="26"/>
    </row>
    <row r="53" spans="3:11" ht="14.85" customHeight="1" x14ac:dyDescent="0.3">
      <c r="C53" s="26"/>
      <c r="D53" s="26"/>
      <c r="E53" s="26"/>
      <c r="F53" s="26"/>
      <c r="G53" s="26"/>
      <c r="H53" s="26"/>
      <c r="I53" s="26"/>
      <c r="J53" s="26"/>
      <c r="K53" s="26"/>
    </row>
    <row r="54" spans="3:11" ht="14.85" customHeight="1" x14ac:dyDescent="0.3">
      <c r="C54" s="26"/>
      <c r="D54" s="26"/>
      <c r="E54" s="26"/>
      <c r="F54" s="26"/>
      <c r="G54" s="26"/>
      <c r="H54" s="26"/>
      <c r="I54" s="26"/>
      <c r="J54" s="26"/>
      <c r="K54" s="26"/>
    </row>
    <row r="55" spans="3:11" ht="14.85" customHeight="1" x14ac:dyDescent="0.3">
      <c r="C55" s="26"/>
      <c r="D55" s="26"/>
      <c r="E55" s="26"/>
      <c r="F55" s="26"/>
      <c r="G55" s="26"/>
      <c r="H55" s="26"/>
      <c r="I55" s="26"/>
      <c r="J55" s="26"/>
      <c r="K55" s="26"/>
    </row>
    <row r="56" spans="3:11" ht="14.85" customHeight="1" x14ac:dyDescent="0.3">
      <c r="C56" s="26"/>
      <c r="D56" s="26"/>
      <c r="E56" s="26"/>
      <c r="F56" s="26"/>
      <c r="G56" s="26"/>
      <c r="H56" s="26"/>
      <c r="I56" s="26"/>
      <c r="J56" s="26"/>
      <c r="K56" s="26"/>
    </row>
    <row r="57" spans="3:11" ht="15" customHeight="1" x14ac:dyDescent="0.3">
      <c r="C57" s="26"/>
      <c r="D57" s="26"/>
      <c r="E57" s="26"/>
      <c r="F57" s="26"/>
      <c r="G57" s="26"/>
      <c r="H57" s="26"/>
      <c r="I57" s="26"/>
      <c r="J57" s="26"/>
      <c r="K57" s="26"/>
    </row>
    <row r="58" spans="3:11" ht="15" customHeight="1" x14ac:dyDescent="0.3">
      <c r="C58" s="26"/>
      <c r="D58" s="26"/>
      <c r="E58" s="26"/>
      <c r="F58" s="26"/>
      <c r="G58" s="26"/>
      <c r="H58" s="26"/>
      <c r="I58" s="26"/>
      <c r="J58" s="26"/>
      <c r="K58" s="26"/>
    </row>
    <row r="59" spans="3:11" ht="15" customHeight="1" x14ac:dyDescent="0.3">
      <c r="C59" s="26"/>
      <c r="D59" s="26"/>
      <c r="E59" s="26"/>
      <c r="F59" s="26"/>
      <c r="G59" s="26"/>
      <c r="H59" s="26"/>
      <c r="I59" s="26"/>
      <c r="J59" s="26"/>
      <c r="K59" s="26"/>
    </row>
    <row r="60" spans="3:11" ht="15" customHeight="1" x14ac:dyDescent="0.3">
      <c r="C60" s="26"/>
      <c r="D60" s="26"/>
      <c r="E60" s="26"/>
      <c r="F60" s="26"/>
      <c r="G60" s="26"/>
      <c r="H60" s="26"/>
      <c r="I60" s="26"/>
      <c r="J60" s="26"/>
      <c r="K60" s="26"/>
    </row>
    <row r="61" spans="3:11" ht="15" customHeight="1" x14ac:dyDescent="0.3">
      <c r="C61" s="26"/>
      <c r="D61" s="26"/>
      <c r="E61" s="26"/>
      <c r="F61" s="26"/>
      <c r="G61" s="26"/>
      <c r="H61" s="26"/>
      <c r="I61" s="26"/>
      <c r="J61" s="26"/>
      <c r="K61" s="26"/>
    </row>
    <row r="62" spans="3:11" ht="15" customHeight="1" x14ac:dyDescent="0.3">
      <c r="C62" s="26"/>
      <c r="D62" s="26"/>
      <c r="E62" s="26"/>
      <c r="F62" s="26"/>
      <c r="G62" s="26"/>
      <c r="H62" s="26"/>
      <c r="I62" s="26"/>
      <c r="J62" s="26"/>
      <c r="K62" s="26"/>
    </row>
    <row r="63" spans="3:11" ht="15" customHeight="1" x14ac:dyDescent="0.3">
      <c r="C63" s="26"/>
      <c r="D63" s="26"/>
      <c r="E63" s="26"/>
      <c r="F63" s="26"/>
      <c r="G63" s="26"/>
      <c r="H63" s="26"/>
      <c r="I63" s="26"/>
      <c r="J63" s="26"/>
      <c r="K63" s="26"/>
    </row>
    <row r="64" spans="3:11" ht="15" customHeight="1" x14ac:dyDescent="0.3">
      <c r="C64" s="26"/>
      <c r="D64" s="26"/>
      <c r="E64" s="26"/>
      <c r="F64" s="26"/>
      <c r="G64" s="26"/>
      <c r="H64" s="26"/>
      <c r="I64" s="26"/>
      <c r="J64" s="26"/>
      <c r="K64" s="26"/>
    </row>
    <row r="65" spans="3:11" ht="15" customHeight="1" x14ac:dyDescent="0.3">
      <c r="C65" s="26"/>
      <c r="D65" s="26"/>
      <c r="E65" s="26"/>
      <c r="F65" s="26"/>
      <c r="G65" s="26"/>
      <c r="H65" s="26"/>
      <c r="I65" s="26"/>
      <c r="J65" s="26"/>
      <c r="K65" s="26"/>
    </row>
    <row r="66" spans="3:11" ht="15" customHeight="1" x14ac:dyDescent="0.3">
      <c r="C66" s="26"/>
      <c r="D66" s="26"/>
      <c r="E66" s="26"/>
      <c r="F66" s="26"/>
      <c r="G66" s="26"/>
      <c r="H66" s="26"/>
      <c r="I66" s="26"/>
      <c r="J66" s="26"/>
      <c r="K66" s="26"/>
    </row>
    <row r="67" spans="3:11" ht="15" customHeight="1" x14ac:dyDescent="0.3">
      <c r="C67" s="26"/>
      <c r="D67" s="26"/>
      <c r="E67" s="26"/>
      <c r="F67" s="26"/>
      <c r="G67" s="26"/>
      <c r="H67" s="26"/>
      <c r="I67" s="26"/>
      <c r="J67" s="26"/>
      <c r="K67" s="26"/>
    </row>
    <row r="68" spans="3:11" ht="15" customHeight="1" x14ac:dyDescent="0.3">
      <c r="C68" s="26"/>
      <c r="D68" s="26"/>
      <c r="E68" s="26"/>
      <c r="F68" s="26"/>
      <c r="G68" s="26"/>
      <c r="H68" s="26"/>
      <c r="I68" s="26"/>
      <c r="J68" s="26"/>
      <c r="K68" s="26"/>
    </row>
    <row r="69" spans="3:11" ht="15" customHeight="1" x14ac:dyDescent="0.3">
      <c r="C69" s="26"/>
      <c r="D69" s="26"/>
      <c r="E69" s="26"/>
      <c r="F69" s="26"/>
      <c r="G69" s="26"/>
      <c r="H69" s="26"/>
      <c r="I69" s="26"/>
      <c r="J69" s="26"/>
      <c r="K69" s="26"/>
    </row>
    <row r="70" spans="3:11" ht="15" customHeight="1" x14ac:dyDescent="0.3">
      <c r="C70" s="26"/>
      <c r="D70" s="26"/>
      <c r="E70" s="26"/>
      <c r="F70" s="26"/>
      <c r="G70" s="26"/>
      <c r="H70" s="26"/>
      <c r="I70" s="26"/>
      <c r="J70" s="26"/>
      <c r="K70" s="26"/>
    </row>
    <row r="71" spans="3:11" ht="15" customHeight="1" x14ac:dyDescent="0.3">
      <c r="C71" s="26"/>
      <c r="D71" s="26"/>
      <c r="E71" s="26"/>
      <c r="F71" s="26"/>
      <c r="G71" s="26"/>
      <c r="H71" s="26"/>
      <c r="I71" s="26"/>
      <c r="J71" s="26"/>
      <c r="K71" s="26"/>
    </row>
    <row r="72" spans="3:11" ht="15" customHeight="1" x14ac:dyDescent="0.3">
      <c r="C72" s="26"/>
      <c r="D72" s="26"/>
      <c r="E72" s="26"/>
      <c r="F72" s="26"/>
      <c r="G72" s="26"/>
      <c r="H72" s="26"/>
      <c r="I72" s="26"/>
      <c r="J72" s="26"/>
      <c r="K72" s="26"/>
    </row>
    <row r="73" spans="3:11" ht="15" customHeight="1" x14ac:dyDescent="0.3">
      <c r="C73" s="26"/>
      <c r="D73" s="26"/>
      <c r="E73" s="26"/>
      <c r="F73" s="26"/>
      <c r="G73" s="26"/>
      <c r="H73" s="26"/>
      <c r="I73" s="26"/>
      <c r="J73" s="26"/>
      <c r="K73" s="26"/>
    </row>
    <row r="74" spans="3:11" ht="15" customHeight="1" x14ac:dyDescent="0.3">
      <c r="C74" s="26"/>
      <c r="D74" s="26"/>
      <c r="E74" s="26"/>
      <c r="F74" s="26"/>
      <c r="G74" s="26"/>
      <c r="H74" s="26"/>
      <c r="I74" s="26"/>
      <c r="J74" s="26"/>
      <c r="K74" s="26"/>
    </row>
    <row r="75" spans="3:11" ht="15" customHeight="1" x14ac:dyDescent="0.3">
      <c r="C75" s="26"/>
      <c r="D75" s="26"/>
      <c r="E75" s="26"/>
      <c r="F75" s="26"/>
      <c r="G75" s="26"/>
      <c r="H75" s="26"/>
      <c r="I75" s="26"/>
      <c r="J75" s="26"/>
      <c r="K75" s="26"/>
    </row>
    <row r="76" spans="3:11" ht="15" customHeight="1" x14ac:dyDescent="0.3">
      <c r="C76" s="26"/>
      <c r="D76" s="26"/>
      <c r="E76" s="26"/>
      <c r="F76" s="26"/>
      <c r="G76" s="26"/>
      <c r="H76" s="26"/>
      <c r="I76" s="26"/>
      <c r="J76" s="26"/>
      <c r="K76" s="26"/>
    </row>
    <row r="77" spans="3:11" ht="15" customHeight="1" x14ac:dyDescent="0.3">
      <c r="C77" s="26"/>
      <c r="D77" s="26"/>
      <c r="E77" s="26"/>
      <c r="F77" s="26"/>
      <c r="G77" s="26"/>
      <c r="H77" s="26"/>
      <c r="I77" s="26"/>
      <c r="J77" s="26"/>
      <c r="K77" s="26"/>
    </row>
    <row r="78" spans="3:11" ht="15" customHeight="1" x14ac:dyDescent="0.3">
      <c r="C78" s="26"/>
      <c r="D78" s="26"/>
      <c r="E78" s="26"/>
      <c r="F78" s="26"/>
      <c r="G78" s="26"/>
      <c r="H78" s="26"/>
      <c r="I78" s="26"/>
      <c r="J78" s="26"/>
      <c r="K78" s="26"/>
    </row>
    <row r="79" spans="3:11" ht="15" customHeight="1" x14ac:dyDescent="0.3">
      <c r="C79" s="26"/>
      <c r="D79" s="26"/>
      <c r="E79" s="26"/>
      <c r="F79" s="26"/>
      <c r="G79" s="26"/>
      <c r="H79" s="26"/>
      <c r="I79" s="26"/>
      <c r="J79" s="26"/>
      <c r="K79" s="26"/>
    </row>
    <row r="80" spans="3:11" ht="15" customHeight="1" x14ac:dyDescent="0.3">
      <c r="C80" s="26"/>
      <c r="D80" s="26"/>
      <c r="E80" s="26"/>
      <c r="F80" s="26"/>
      <c r="G80" s="26"/>
      <c r="H80" s="26"/>
      <c r="I80" s="26"/>
      <c r="J80" s="26"/>
      <c r="K80" s="26"/>
    </row>
    <row r="81" spans="3:11" ht="15" customHeight="1" x14ac:dyDescent="0.3">
      <c r="C81" s="26"/>
      <c r="D81" s="26"/>
      <c r="E81" s="26"/>
      <c r="F81" s="26"/>
      <c r="G81" s="26"/>
      <c r="H81" s="26"/>
      <c r="I81" s="26"/>
      <c r="J81" s="26"/>
      <c r="K81" s="26"/>
    </row>
    <row r="82" spans="3:11" ht="15" customHeight="1" x14ac:dyDescent="0.3">
      <c r="C82" s="26"/>
      <c r="D82" s="26"/>
      <c r="E82" s="26"/>
      <c r="F82" s="26"/>
      <c r="G82" s="26"/>
      <c r="H82" s="26"/>
      <c r="I82" s="26"/>
      <c r="J82" s="26"/>
      <c r="K82" s="26"/>
    </row>
    <row r="83" spans="3:11" ht="15" customHeight="1" x14ac:dyDescent="0.3">
      <c r="C83" s="26"/>
      <c r="D83" s="26"/>
      <c r="E83" s="26"/>
      <c r="F83" s="26"/>
      <c r="G83" s="26"/>
      <c r="H83" s="26"/>
      <c r="I83" s="26"/>
      <c r="J83" s="26"/>
      <c r="K83" s="26"/>
    </row>
    <row r="84" spans="3:11" ht="15" customHeight="1" x14ac:dyDescent="0.3">
      <c r="C84" s="26"/>
      <c r="D84" s="26"/>
      <c r="E84" s="26"/>
      <c r="F84" s="26"/>
      <c r="G84" s="26"/>
      <c r="H84" s="26"/>
      <c r="I84" s="26"/>
      <c r="J84" s="26"/>
      <c r="K84" s="26"/>
    </row>
    <row r="85" spans="3:11" ht="14.85" customHeight="1" x14ac:dyDescent="0.3">
      <c r="C85" s="26"/>
      <c r="D85" s="26"/>
      <c r="E85" s="26"/>
      <c r="F85" s="26"/>
      <c r="G85" s="26"/>
      <c r="H85" s="26"/>
      <c r="I85" s="26"/>
      <c r="J85" s="26"/>
      <c r="K85" s="26"/>
    </row>
    <row r="86" spans="3:11" ht="14.85" customHeight="1" x14ac:dyDescent="0.3">
      <c r="C86" s="26"/>
      <c r="D86" s="26"/>
      <c r="E86" s="26"/>
      <c r="F86" s="26"/>
      <c r="G86" s="26"/>
      <c r="H86" s="26"/>
      <c r="I86" s="26"/>
      <c r="J86" s="26"/>
      <c r="K86" s="26"/>
    </row>
    <row r="87" spans="3:11" ht="14.85" customHeight="1" x14ac:dyDescent="0.3">
      <c r="C87" s="26"/>
      <c r="D87" s="26"/>
      <c r="E87" s="26"/>
      <c r="F87" s="26"/>
      <c r="G87" s="26"/>
      <c r="H87" s="26"/>
      <c r="I87" s="26"/>
      <c r="J87" s="26"/>
      <c r="K87" s="26"/>
    </row>
    <row r="88" spans="3:11" ht="14.85" customHeight="1" x14ac:dyDescent="0.3">
      <c r="C88" s="26"/>
      <c r="D88" s="26"/>
      <c r="E88" s="26"/>
      <c r="F88" s="26"/>
      <c r="G88" s="26"/>
      <c r="H88" s="26"/>
      <c r="I88" s="26"/>
      <c r="J88" s="26"/>
      <c r="K88" s="26"/>
    </row>
    <row r="89" spans="3:11" ht="14.85" customHeight="1" x14ac:dyDescent="0.3">
      <c r="C89" s="26"/>
      <c r="D89" s="26"/>
      <c r="E89" s="26"/>
      <c r="F89" s="26"/>
      <c r="G89" s="26"/>
      <c r="H89" s="26"/>
      <c r="I89" s="26"/>
      <c r="J89" s="26"/>
      <c r="K89" s="26"/>
    </row>
    <row r="90" spans="3:11" ht="14.85" customHeight="1" x14ac:dyDescent="0.3">
      <c r="C90" s="26"/>
      <c r="D90" s="26"/>
      <c r="E90" s="26"/>
      <c r="F90" s="26"/>
      <c r="G90" s="26"/>
      <c r="H90" s="26"/>
      <c r="I90" s="26"/>
      <c r="J90" s="26"/>
      <c r="K90" s="26"/>
    </row>
    <row r="91" spans="3:11" ht="14.85" customHeight="1" x14ac:dyDescent="0.3">
      <c r="C91" s="26"/>
      <c r="D91" s="26"/>
      <c r="E91" s="26"/>
      <c r="F91" s="26"/>
      <c r="G91" s="26"/>
      <c r="H91" s="26"/>
      <c r="I91" s="26"/>
      <c r="J91" s="26"/>
      <c r="K91" s="26"/>
    </row>
    <row r="92" spans="3:11" ht="14.85" customHeight="1" x14ac:dyDescent="0.3">
      <c r="C92" s="26"/>
      <c r="D92" s="26"/>
      <c r="E92" s="26"/>
      <c r="F92" s="26"/>
      <c r="G92" s="26"/>
      <c r="H92" s="26"/>
      <c r="I92" s="26"/>
      <c r="J92" s="26"/>
      <c r="K92" s="26"/>
    </row>
    <row r="93" spans="3:11" ht="14.85" customHeight="1" x14ac:dyDescent="0.3">
      <c r="C93" s="26"/>
      <c r="D93" s="26"/>
      <c r="E93" s="26"/>
      <c r="F93" s="26"/>
      <c r="G93" s="26"/>
      <c r="H93" s="26"/>
      <c r="I93" s="26"/>
      <c r="J93" s="26"/>
      <c r="K93" s="26"/>
    </row>
    <row r="94" spans="3:11" ht="14.85" customHeight="1" x14ac:dyDescent="0.3">
      <c r="C94" s="26"/>
      <c r="D94" s="26"/>
      <c r="E94" s="26"/>
      <c r="F94" s="26"/>
      <c r="G94" s="26"/>
      <c r="H94" s="31"/>
      <c r="I94" s="26"/>
      <c r="J94" s="26"/>
      <c r="K94" s="26"/>
    </row>
    <row r="95" spans="3:11" ht="14.85" customHeight="1" x14ac:dyDescent="0.3">
      <c r="C95" s="26"/>
      <c r="D95" s="26"/>
      <c r="E95" s="26"/>
      <c r="F95" s="26"/>
      <c r="G95" s="26"/>
      <c r="H95" s="31"/>
      <c r="I95" s="26"/>
      <c r="J95" s="26"/>
      <c r="K95" s="26"/>
    </row>
    <row r="96" spans="3:11" ht="14.85" customHeight="1" x14ac:dyDescent="0.3">
      <c r="C96" s="26"/>
      <c r="D96" s="26"/>
      <c r="E96" s="26"/>
      <c r="F96" s="26"/>
      <c r="G96" s="26"/>
      <c r="H96" s="31"/>
      <c r="I96" s="26"/>
      <c r="J96" s="26"/>
      <c r="K96" s="26"/>
    </row>
    <row r="97" spans="3:11" ht="14.85" customHeight="1" x14ac:dyDescent="0.3">
      <c r="C97" s="26"/>
      <c r="D97" s="26"/>
      <c r="E97" s="26"/>
      <c r="F97" s="26"/>
      <c r="G97" s="26"/>
      <c r="H97" s="31"/>
      <c r="I97" s="26"/>
      <c r="J97" s="26"/>
      <c r="K97" s="26"/>
    </row>
    <row r="98" spans="3:11" ht="14.85" customHeight="1" x14ac:dyDescent="0.3">
      <c r="C98" s="26"/>
      <c r="D98" s="26"/>
      <c r="E98" s="26"/>
      <c r="F98" s="26"/>
      <c r="G98" s="26"/>
      <c r="H98" s="31"/>
      <c r="I98" s="26"/>
      <c r="J98" s="26"/>
      <c r="K98" s="26"/>
    </row>
    <row r="99" spans="3:11" ht="21" customHeight="1" x14ac:dyDescent="0.3">
      <c r="C99" s="26"/>
      <c r="D99" s="26"/>
      <c r="E99" s="26"/>
      <c r="F99" s="26"/>
      <c r="G99" s="26"/>
      <c r="H99" s="31"/>
      <c r="I99" s="26"/>
      <c r="J99" s="26"/>
      <c r="K99" s="26"/>
    </row>
    <row r="100" spans="3:11" ht="21" customHeight="1" x14ac:dyDescent="0.3">
      <c r="C100" s="26"/>
      <c r="D100" s="26"/>
      <c r="E100" s="26"/>
      <c r="F100" s="26"/>
      <c r="G100" s="26"/>
      <c r="H100" s="26"/>
      <c r="I100" s="26"/>
      <c r="J100" s="26"/>
      <c r="K100" s="26"/>
    </row>
    <row r="101" spans="3:11" ht="14.85" customHeight="1" thickBot="1" x14ac:dyDescent="0.35">
      <c r="C101" s="26"/>
      <c r="D101" s="26"/>
      <c r="E101" s="26"/>
      <c r="F101" s="26"/>
      <c r="G101" s="26"/>
      <c r="H101" s="26"/>
      <c r="I101" s="26"/>
      <c r="J101" s="26"/>
      <c r="K101" s="26"/>
    </row>
    <row r="102" spans="3:11" ht="14.85" customHeight="1" thickTop="1" x14ac:dyDescent="0.3">
      <c r="C102" s="333" t="s">
        <v>5</v>
      </c>
      <c r="D102" s="334"/>
      <c r="E102" s="334"/>
      <c r="F102" s="334"/>
      <c r="G102" s="335"/>
      <c r="H102" s="26"/>
      <c r="I102" s="26"/>
      <c r="J102" s="26"/>
      <c r="K102" s="26"/>
    </row>
    <row r="103" spans="3:11" ht="14.85" customHeight="1" x14ac:dyDescent="0.3">
      <c r="C103" s="336"/>
      <c r="D103" s="337"/>
      <c r="E103" s="337"/>
      <c r="F103" s="337"/>
      <c r="G103" s="338"/>
      <c r="H103" s="26"/>
      <c r="I103" s="26"/>
      <c r="J103" s="26"/>
      <c r="K103" s="26"/>
    </row>
    <row r="104" spans="3:11" ht="14.85" customHeight="1" x14ac:dyDescent="0.3">
      <c r="C104" s="336"/>
      <c r="D104" s="337"/>
      <c r="E104" s="337"/>
      <c r="F104" s="337"/>
      <c r="G104" s="338"/>
      <c r="I104" s="26"/>
      <c r="J104" s="26"/>
      <c r="K104" s="26"/>
    </row>
    <row r="105" spans="3:11" ht="14.85" customHeight="1" x14ac:dyDescent="0.3">
      <c r="C105" s="336"/>
      <c r="D105" s="337"/>
      <c r="E105" s="337"/>
      <c r="F105" s="337"/>
      <c r="G105" s="338"/>
      <c r="I105" s="26"/>
      <c r="J105" s="26"/>
      <c r="K105" s="26"/>
    </row>
    <row r="106" spans="3:11" ht="14.85" customHeight="1" x14ac:dyDescent="0.3">
      <c r="C106" s="336"/>
      <c r="D106" s="337"/>
      <c r="E106" s="337"/>
      <c r="F106" s="337"/>
      <c r="G106" s="338"/>
      <c r="I106" s="26"/>
      <c r="J106" s="26"/>
      <c r="K106" s="26"/>
    </row>
    <row r="107" spans="3:11" ht="14.85" customHeight="1" thickBot="1" x14ac:dyDescent="0.35">
      <c r="C107" s="339"/>
      <c r="D107" s="340"/>
      <c r="E107" s="340"/>
      <c r="F107" s="340"/>
      <c r="G107" s="341"/>
      <c r="I107" s="26"/>
      <c r="J107" s="26"/>
      <c r="K107" s="26"/>
    </row>
    <row r="108" spans="3:11" ht="14.85" customHeight="1" thickTop="1" x14ac:dyDescent="0.3">
      <c r="C108" s="26"/>
      <c r="D108" s="26"/>
      <c r="E108" s="26"/>
      <c r="F108" s="26"/>
      <c r="G108" s="26"/>
      <c r="I108" s="26"/>
      <c r="J108" s="26"/>
      <c r="K108" s="26"/>
    </row>
    <row r="109" spans="3:11" ht="14.85" customHeight="1" x14ac:dyDescent="0.3">
      <c r="C109" s="26"/>
      <c r="D109" s="26"/>
      <c r="E109" s="26"/>
      <c r="F109" s="26"/>
      <c r="G109" s="26"/>
      <c r="I109" s="26"/>
      <c r="J109" s="26"/>
      <c r="K109" s="26"/>
    </row>
    <row r="110" spans="3:11" ht="14.85" customHeight="1" x14ac:dyDescent="0.3">
      <c r="C110" s="26"/>
      <c r="D110" s="26"/>
      <c r="E110" s="26"/>
      <c r="F110" s="26"/>
      <c r="G110" s="26"/>
      <c r="H110" s="31"/>
      <c r="I110" s="26"/>
      <c r="J110" s="26"/>
      <c r="K110" s="26"/>
    </row>
    <row r="111" spans="3:11" ht="14.85" customHeight="1" x14ac:dyDescent="0.3">
      <c r="C111" s="26"/>
      <c r="D111" s="26"/>
      <c r="E111" s="26"/>
      <c r="F111" s="26"/>
      <c r="G111" s="26"/>
      <c r="H111" s="31"/>
      <c r="I111" s="26"/>
      <c r="J111" s="26"/>
      <c r="K111" s="26"/>
    </row>
    <row r="112" spans="3:11" ht="14.85" customHeight="1" x14ac:dyDescent="0.3">
      <c r="H112" s="31"/>
      <c r="I112" s="26"/>
      <c r="J112" s="26"/>
      <c r="K112" s="26"/>
    </row>
    <row r="113" spans="3:11" ht="14.85" customHeight="1" x14ac:dyDescent="0.3">
      <c r="H113" s="31"/>
      <c r="I113" s="26"/>
      <c r="J113" s="26"/>
      <c r="K113" s="26"/>
    </row>
    <row r="114" spans="3:11" ht="14.85" customHeight="1" x14ac:dyDescent="0.3">
      <c r="H114" s="31"/>
      <c r="I114" s="26"/>
      <c r="J114" s="26"/>
      <c r="K114" s="26"/>
    </row>
    <row r="115" spans="3:11" ht="14.85" customHeight="1" x14ac:dyDescent="0.3">
      <c r="H115" s="31"/>
      <c r="I115" s="26"/>
      <c r="J115" s="26"/>
      <c r="K115" s="26"/>
    </row>
    <row r="116" spans="3:11" ht="14.85" customHeight="1" x14ac:dyDescent="0.3">
      <c r="H116" s="32"/>
      <c r="I116" s="26"/>
      <c r="J116" s="26"/>
      <c r="K116" s="26"/>
    </row>
    <row r="117" spans="3:11" ht="14.85" customHeight="1" thickBot="1" x14ac:dyDescent="0.35">
      <c r="H117" s="29"/>
      <c r="I117" s="26"/>
      <c r="J117" s="26"/>
      <c r="K117" s="26"/>
    </row>
    <row r="118" spans="3:11" ht="14.85" customHeight="1" thickTop="1" x14ac:dyDescent="0.3">
      <c r="C118" s="333" t="s">
        <v>23</v>
      </c>
      <c r="D118" s="334"/>
      <c r="E118" s="334"/>
      <c r="F118" s="334"/>
      <c r="G118" s="335"/>
      <c r="H118" s="26"/>
      <c r="I118" s="26"/>
      <c r="J118" s="26"/>
      <c r="K118" s="26"/>
    </row>
    <row r="119" spans="3:11" ht="14.85" customHeight="1" x14ac:dyDescent="0.3">
      <c r="C119" s="336"/>
      <c r="D119" s="337"/>
      <c r="E119" s="337"/>
      <c r="F119" s="337"/>
      <c r="G119" s="338"/>
      <c r="H119" s="26"/>
      <c r="I119" s="26"/>
      <c r="J119" s="26"/>
      <c r="K119" s="26"/>
    </row>
    <row r="120" spans="3:11" ht="14.85" customHeight="1" x14ac:dyDescent="0.3">
      <c r="C120" s="336"/>
      <c r="D120" s="337"/>
      <c r="E120" s="337"/>
      <c r="F120" s="337"/>
      <c r="G120" s="338"/>
      <c r="H120" s="26"/>
      <c r="I120" s="26"/>
      <c r="J120" s="26"/>
      <c r="K120" s="26"/>
    </row>
    <row r="121" spans="3:11" ht="14.85" customHeight="1" x14ac:dyDescent="0.3">
      <c r="C121" s="336"/>
      <c r="D121" s="337"/>
      <c r="E121" s="337"/>
      <c r="F121" s="337"/>
      <c r="G121" s="338"/>
      <c r="H121" s="26"/>
      <c r="I121" s="26"/>
      <c r="J121" s="26"/>
      <c r="K121" s="26"/>
    </row>
    <row r="122" spans="3:11" ht="14.85" customHeight="1" x14ac:dyDescent="0.3">
      <c r="C122" s="336"/>
      <c r="D122" s="337"/>
      <c r="E122" s="337"/>
      <c r="F122" s="337"/>
      <c r="G122" s="338"/>
      <c r="H122" s="26"/>
      <c r="I122" s="26"/>
      <c r="J122" s="26"/>
      <c r="K122" s="26"/>
    </row>
    <row r="123" spans="3:11" ht="14.85" customHeight="1" thickBot="1" x14ac:dyDescent="0.35">
      <c r="C123" s="339"/>
      <c r="D123" s="340"/>
      <c r="E123" s="340"/>
      <c r="F123" s="340"/>
      <c r="G123" s="341"/>
      <c r="H123" s="26"/>
      <c r="I123" s="26"/>
      <c r="J123" s="26"/>
      <c r="K123" s="26"/>
    </row>
    <row r="124" spans="3:11" ht="14.85" customHeight="1" thickTop="1" x14ac:dyDescent="0.3">
      <c r="C124" s="342" t="s">
        <v>24</v>
      </c>
      <c r="D124" s="342"/>
      <c r="E124" s="342"/>
      <c r="F124" s="342"/>
      <c r="G124" s="342"/>
      <c r="H124" s="26"/>
      <c r="I124" s="26"/>
      <c r="J124" s="26"/>
      <c r="K124" s="26"/>
    </row>
    <row r="125" spans="3:11" ht="14.85" customHeight="1" x14ac:dyDescent="0.3">
      <c r="C125" s="29"/>
      <c r="D125" s="29"/>
      <c r="E125" s="30" t="s">
        <v>26</v>
      </c>
      <c r="F125" s="29"/>
      <c r="G125" s="29"/>
      <c r="H125" s="26"/>
      <c r="I125" s="26"/>
      <c r="J125" s="26"/>
      <c r="K125" s="26"/>
    </row>
    <row r="126" spans="3:11" ht="14.85" customHeight="1" x14ac:dyDescent="0.3">
      <c r="C126" s="26"/>
      <c r="D126" s="26"/>
      <c r="E126" s="26"/>
      <c r="F126" s="26"/>
      <c r="G126" s="26"/>
      <c r="H126" s="26"/>
      <c r="I126" s="26"/>
      <c r="J126" s="26"/>
      <c r="K126" s="26"/>
    </row>
    <row r="127" spans="3:11" ht="14.85" customHeight="1" x14ac:dyDescent="0.3">
      <c r="C127" s="26"/>
      <c r="D127" s="26"/>
      <c r="E127" s="26"/>
      <c r="F127" s="26"/>
      <c r="G127" s="26"/>
      <c r="H127" s="26"/>
      <c r="I127" s="26"/>
      <c r="J127" s="26"/>
      <c r="K127" s="26"/>
    </row>
    <row r="128" spans="3:11" ht="14.85" customHeight="1" x14ac:dyDescent="0.3">
      <c r="C128" s="26"/>
      <c r="D128" s="26"/>
      <c r="E128" s="26"/>
      <c r="F128" s="26"/>
      <c r="G128" s="26"/>
      <c r="H128" s="26"/>
      <c r="I128" s="26"/>
      <c r="J128" s="26"/>
      <c r="K128" s="26"/>
    </row>
    <row r="129" spans="3:11" ht="14.85" customHeight="1" x14ac:dyDescent="0.3">
      <c r="C129" s="26"/>
      <c r="D129" s="26"/>
      <c r="E129" s="26"/>
      <c r="F129" s="26"/>
      <c r="G129" s="26"/>
      <c r="H129" s="26"/>
      <c r="I129" s="26"/>
      <c r="J129" s="26"/>
      <c r="K129" s="26"/>
    </row>
    <row r="130" spans="3:11" ht="14.85" customHeight="1" x14ac:dyDescent="0.3">
      <c r="C130" s="26"/>
      <c r="D130" s="26"/>
      <c r="E130" s="26"/>
      <c r="F130" s="26"/>
      <c r="G130" s="26"/>
      <c r="H130" s="26"/>
      <c r="I130" s="26"/>
      <c r="J130" s="26"/>
      <c r="K130" s="26"/>
    </row>
    <row r="131" spans="3:11" ht="14.85" customHeight="1" x14ac:dyDescent="0.3">
      <c r="C131" s="26"/>
      <c r="D131" s="26"/>
      <c r="E131" s="26"/>
      <c r="F131" s="26"/>
      <c r="G131" s="26"/>
      <c r="H131" s="26"/>
      <c r="I131" s="26"/>
      <c r="J131" s="26"/>
      <c r="K131" s="26"/>
    </row>
    <row r="132" spans="3:11" ht="14.85" customHeight="1" x14ac:dyDescent="0.3">
      <c r="C132" s="26"/>
      <c r="D132" s="26"/>
      <c r="E132" s="26"/>
      <c r="F132" s="26"/>
      <c r="G132" s="26"/>
      <c r="H132" s="26"/>
      <c r="I132" s="26"/>
      <c r="J132" s="26"/>
      <c r="K132" s="26"/>
    </row>
    <row r="133" spans="3:11" ht="14.85" customHeight="1" x14ac:dyDescent="0.3">
      <c r="C133" s="26"/>
      <c r="D133" s="26"/>
      <c r="E133" s="26"/>
      <c r="F133" s="26"/>
      <c r="G133" s="26"/>
      <c r="H133" s="26"/>
      <c r="I133" s="26"/>
      <c r="J133" s="26"/>
      <c r="K133" s="26"/>
    </row>
    <row r="134" spans="3:11" ht="14.85" customHeight="1" x14ac:dyDescent="0.3">
      <c r="C134" s="26"/>
      <c r="D134" s="26"/>
      <c r="E134" s="26"/>
      <c r="F134" s="26"/>
      <c r="G134" s="26"/>
      <c r="H134" s="26"/>
      <c r="I134" s="26"/>
      <c r="J134" s="26"/>
      <c r="K134" s="26"/>
    </row>
    <row r="135" spans="3:11" ht="14.85" customHeight="1" x14ac:dyDescent="0.3">
      <c r="C135" s="26"/>
      <c r="D135" s="26"/>
      <c r="E135" s="26"/>
      <c r="F135" s="26"/>
      <c r="G135" s="26"/>
      <c r="H135" s="26"/>
      <c r="I135" s="26"/>
      <c r="J135" s="26"/>
      <c r="K135" s="26"/>
    </row>
    <row r="136" spans="3:11" ht="14.85" customHeight="1" x14ac:dyDescent="0.3">
      <c r="C136" s="26"/>
      <c r="D136" s="26"/>
      <c r="E136" s="26"/>
      <c r="F136" s="26"/>
      <c r="G136" s="26"/>
      <c r="H136" s="26"/>
      <c r="I136" s="26"/>
      <c r="J136" s="26"/>
      <c r="K136" s="26"/>
    </row>
    <row r="137" spans="3:11" ht="14.85" customHeight="1" x14ac:dyDescent="0.3">
      <c r="C137" s="26"/>
      <c r="D137" s="26"/>
      <c r="E137" s="26"/>
      <c r="F137" s="26"/>
      <c r="G137" s="26"/>
      <c r="H137" s="26"/>
      <c r="I137" s="26"/>
      <c r="J137" s="26"/>
      <c r="K137" s="26"/>
    </row>
    <row r="138" spans="3:11" ht="14.85" customHeight="1" x14ac:dyDescent="0.3">
      <c r="C138" s="26"/>
      <c r="D138" s="26"/>
      <c r="E138" s="26"/>
      <c r="F138" s="26"/>
      <c r="G138" s="26"/>
      <c r="H138" s="26"/>
      <c r="I138" s="26"/>
      <c r="J138" s="26"/>
      <c r="K138" s="26"/>
    </row>
    <row r="139" spans="3:11" ht="14.85" customHeight="1" x14ac:dyDescent="0.3">
      <c r="C139" s="26"/>
      <c r="D139" s="26"/>
      <c r="E139" s="26"/>
      <c r="F139" s="26"/>
      <c r="G139" s="26"/>
      <c r="H139" s="26"/>
      <c r="I139" s="26"/>
      <c r="J139" s="26"/>
      <c r="K139" s="26"/>
    </row>
    <row r="140" spans="3:11" ht="14.85" customHeight="1" x14ac:dyDescent="0.3">
      <c r="C140" s="26"/>
      <c r="D140" s="26"/>
      <c r="E140" s="26"/>
      <c r="F140" s="26"/>
      <c r="G140" s="26"/>
      <c r="H140" s="26"/>
      <c r="I140" s="26"/>
      <c r="J140" s="26"/>
      <c r="K140" s="26"/>
    </row>
    <row r="141" spans="3:11" ht="14.85" customHeight="1" x14ac:dyDescent="0.3">
      <c r="C141" s="26"/>
      <c r="D141" s="26"/>
      <c r="E141" s="26"/>
      <c r="F141" s="26"/>
      <c r="G141" s="26"/>
      <c r="H141" s="26"/>
      <c r="I141" s="26"/>
      <c r="J141" s="26"/>
      <c r="K141" s="26"/>
    </row>
    <row r="142" spans="3:11" ht="14.85" customHeight="1" x14ac:dyDescent="0.3">
      <c r="C142" s="26"/>
      <c r="D142" s="26"/>
      <c r="E142" s="26"/>
      <c r="F142" s="26"/>
      <c r="G142" s="26"/>
      <c r="H142" s="26"/>
      <c r="I142" s="26"/>
      <c r="J142" s="26"/>
      <c r="K142" s="26"/>
    </row>
    <row r="143" spans="3:11" ht="14.85" customHeight="1" x14ac:dyDescent="0.3">
      <c r="C143" s="26"/>
      <c r="D143" s="26"/>
      <c r="E143" s="26"/>
      <c r="F143" s="26"/>
      <c r="G143" s="26"/>
      <c r="H143" s="26"/>
      <c r="I143" s="26"/>
      <c r="J143" s="26"/>
      <c r="K143" s="26"/>
    </row>
    <row r="144" spans="3:11" ht="14.85" customHeight="1" x14ac:dyDescent="0.3">
      <c r="C144" s="26"/>
      <c r="D144" s="26"/>
      <c r="E144" s="26"/>
      <c r="F144" s="26"/>
      <c r="G144" s="26"/>
      <c r="H144" s="26"/>
      <c r="I144" s="26"/>
      <c r="J144" s="26"/>
      <c r="K144" s="26"/>
    </row>
    <row r="145" spans="3:11" ht="14.85" customHeight="1" x14ac:dyDescent="0.3">
      <c r="C145" s="26"/>
      <c r="D145" s="26"/>
      <c r="E145" s="26"/>
      <c r="F145" s="26"/>
      <c r="G145" s="26"/>
      <c r="H145" s="26"/>
      <c r="I145" s="26"/>
      <c r="J145" s="26"/>
      <c r="K145" s="26"/>
    </row>
    <row r="146" spans="3:11" ht="14.85" customHeight="1" x14ac:dyDescent="0.3">
      <c r="C146" s="26"/>
      <c r="D146" s="26"/>
      <c r="E146" s="26"/>
      <c r="F146" s="26"/>
      <c r="G146" s="26"/>
      <c r="H146" s="26"/>
      <c r="I146" s="26"/>
      <c r="J146" s="26"/>
      <c r="K146" s="26"/>
    </row>
    <row r="147" spans="3:11" ht="14.85" customHeight="1" x14ac:dyDescent="0.3">
      <c r="C147" s="26"/>
      <c r="D147" s="26"/>
      <c r="E147" s="26"/>
      <c r="F147" s="26"/>
      <c r="G147" s="26"/>
      <c r="H147" s="26"/>
      <c r="I147" s="26"/>
      <c r="J147" s="26"/>
      <c r="K147" s="26"/>
    </row>
    <row r="148" spans="3:11" ht="14.85" customHeight="1" x14ac:dyDescent="0.3">
      <c r="C148" s="26"/>
      <c r="D148" s="26"/>
      <c r="E148" s="26"/>
      <c r="F148" s="26"/>
      <c r="G148" s="26"/>
      <c r="H148" s="26"/>
      <c r="I148" s="26"/>
      <c r="J148" s="26"/>
      <c r="K148" s="26"/>
    </row>
    <row r="149" spans="3:11" ht="14.85" customHeight="1" x14ac:dyDescent="0.3">
      <c r="C149" s="26"/>
      <c r="D149" s="26"/>
      <c r="E149" s="26"/>
      <c r="F149" s="26"/>
      <c r="G149" s="26"/>
      <c r="H149" s="26"/>
      <c r="I149" s="26"/>
      <c r="J149" s="26"/>
      <c r="K149" s="26"/>
    </row>
    <row r="150" spans="3:11" ht="14.85" customHeight="1" x14ac:dyDescent="0.3">
      <c r="C150" s="26"/>
      <c r="D150" s="26"/>
      <c r="E150" s="26"/>
      <c r="F150" s="26"/>
      <c r="G150" s="26"/>
      <c r="H150" s="26"/>
      <c r="I150" s="26"/>
      <c r="J150" s="26"/>
      <c r="K150" s="26"/>
    </row>
    <row r="151" spans="3:11" ht="14.85" customHeight="1" x14ac:dyDescent="0.3">
      <c r="C151" s="26"/>
      <c r="D151" s="26"/>
      <c r="E151" s="26"/>
      <c r="F151" s="26"/>
      <c r="G151" s="26"/>
      <c r="H151" s="26"/>
      <c r="I151" s="26"/>
      <c r="J151" s="26"/>
      <c r="K151" s="26"/>
    </row>
    <row r="152" spans="3:11" ht="14.85" customHeight="1" x14ac:dyDescent="0.3">
      <c r="C152" s="26"/>
      <c r="D152" s="26"/>
      <c r="E152" s="26"/>
      <c r="F152" s="26"/>
      <c r="G152" s="26"/>
      <c r="H152" s="26"/>
      <c r="I152" s="26"/>
      <c r="J152" s="26"/>
      <c r="K152" s="26"/>
    </row>
    <row r="153" spans="3:11" ht="14.85" customHeight="1" x14ac:dyDescent="0.3">
      <c r="C153" s="26"/>
      <c r="D153" s="26"/>
      <c r="E153" s="26"/>
      <c r="F153" s="26"/>
      <c r="G153" s="26"/>
      <c r="H153" s="26"/>
      <c r="I153" s="26"/>
      <c r="J153" s="26"/>
      <c r="K153" s="26"/>
    </row>
    <row r="154" spans="3:11" ht="14.85" customHeight="1" x14ac:dyDescent="0.3">
      <c r="C154" s="26"/>
      <c r="D154" s="26"/>
      <c r="E154" s="26"/>
      <c r="F154" s="26"/>
      <c r="G154" s="26"/>
      <c r="H154" s="26"/>
      <c r="I154" s="26"/>
      <c r="J154" s="26"/>
      <c r="K154" s="26"/>
    </row>
    <row r="155" spans="3:11" ht="14.85" customHeight="1" x14ac:dyDescent="0.3">
      <c r="C155" s="26"/>
      <c r="D155" s="26"/>
      <c r="E155" s="26"/>
      <c r="F155" s="26"/>
      <c r="G155" s="26"/>
      <c r="H155" s="26"/>
      <c r="I155" s="26"/>
      <c r="J155" s="26"/>
      <c r="K155" s="26"/>
    </row>
    <row r="156" spans="3:11" ht="14.85" customHeight="1" x14ac:dyDescent="0.3">
      <c r="C156" s="26"/>
      <c r="D156" s="26"/>
      <c r="E156" s="26"/>
      <c r="F156" s="26"/>
      <c r="G156" s="26"/>
      <c r="H156" s="26"/>
      <c r="I156" s="26"/>
      <c r="J156" s="26"/>
      <c r="K156" s="26"/>
    </row>
    <row r="157" spans="3:11" ht="14.85" customHeight="1" x14ac:dyDescent="0.3">
      <c r="C157" s="26"/>
      <c r="D157" s="26"/>
      <c r="E157" s="26"/>
      <c r="F157" s="26"/>
      <c r="G157" s="26"/>
      <c r="H157" s="26"/>
      <c r="I157" s="26"/>
      <c r="J157" s="26"/>
      <c r="K157" s="26"/>
    </row>
    <row r="158" spans="3:11" ht="14.85" customHeight="1" x14ac:dyDescent="0.3">
      <c r="C158" s="26"/>
      <c r="D158" s="26"/>
      <c r="E158" s="26"/>
      <c r="F158" s="26"/>
      <c r="G158" s="26"/>
      <c r="H158" s="26"/>
      <c r="I158" s="26"/>
      <c r="J158" s="26"/>
      <c r="K158" s="26"/>
    </row>
    <row r="159" spans="3:11" ht="14.85" customHeight="1" x14ac:dyDescent="0.3">
      <c r="C159" s="26"/>
      <c r="D159" s="26"/>
      <c r="E159" s="26"/>
      <c r="F159" s="26"/>
      <c r="G159" s="26"/>
      <c r="H159" s="26"/>
      <c r="I159" s="26"/>
      <c r="J159" s="26"/>
      <c r="K159" s="26"/>
    </row>
    <row r="160" spans="3:11" ht="14.85" customHeight="1" x14ac:dyDescent="0.3">
      <c r="C160" s="26"/>
      <c r="D160" s="26"/>
      <c r="E160" s="26"/>
      <c r="F160" s="26"/>
      <c r="G160" s="26"/>
      <c r="H160" s="26"/>
      <c r="I160" s="26"/>
      <c r="J160" s="26"/>
      <c r="K160" s="26"/>
    </row>
    <row r="161" spans="3:11" ht="14.85" customHeight="1" x14ac:dyDescent="0.3">
      <c r="C161" s="26"/>
      <c r="D161" s="26"/>
      <c r="E161" s="26"/>
      <c r="F161" s="26"/>
      <c r="G161" s="26"/>
      <c r="H161" s="26"/>
      <c r="I161" s="26"/>
      <c r="J161" s="26"/>
      <c r="K161" s="26"/>
    </row>
    <row r="162" spans="3:11" ht="14.85" customHeight="1" x14ac:dyDescent="0.3">
      <c r="C162" s="26"/>
      <c r="D162" s="26"/>
      <c r="E162" s="26"/>
      <c r="F162" s="26"/>
      <c r="G162" s="26"/>
      <c r="H162" s="26"/>
      <c r="I162" s="26"/>
      <c r="J162" s="26"/>
      <c r="K162" s="26"/>
    </row>
    <row r="163" spans="3:11" ht="14.85" customHeight="1" x14ac:dyDescent="0.3">
      <c r="C163" s="26"/>
      <c r="D163" s="26"/>
      <c r="E163" s="26"/>
      <c r="F163" s="26"/>
      <c r="G163" s="26"/>
      <c r="H163" s="26"/>
      <c r="I163" s="26"/>
      <c r="J163" s="26"/>
      <c r="K163" s="26"/>
    </row>
    <row r="164" spans="3:11" ht="14.85" customHeight="1" x14ac:dyDescent="0.3">
      <c r="C164" s="26"/>
      <c r="D164" s="26"/>
      <c r="E164" s="26"/>
      <c r="F164" s="26"/>
      <c r="G164" s="26"/>
      <c r="H164" s="26"/>
      <c r="I164" s="26"/>
      <c r="J164" s="26"/>
      <c r="K164" s="26"/>
    </row>
    <row r="165" spans="3:11" ht="14.85" customHeight="1" x14ac:dyDescent="0.3">
      <c r="C165" s="26"/>
      <c r="D165" s="26"/>
      <c r="E165" s="26"/>
      <c r="F165" s="26"/>
      <c r="G165" s="26"/>
      <c r="H165" s="26"/>
      <c r="I165" s="26"/>
      <c r="J165" s="26"/>
      <c r="K165" s="26"/>
    </row>
    <row r="166" spans="3:11" ht="14.85" customHeight="1" x14ac:dyDescent="0.3">
      <c r="C166" s="26"/>
      <c r="D166" s="26"/>
      <c r="E166" s="26"/>
      <c r="F166" s="26"/>
      <c r="G166" s="26"/>
      <c r="H166" s="26"/>
      <c r="I166" s="26"/>
      <c r="J166" s="26"/>
      <c r="K166" s="26"/>
    </row>
    <row r="167" spans="3:11" ht="14.85" customHeight="1" x14ac:dyDescent="0.3">
      <c r="C167" s="26"/>
      <c r="D167" s="26"/>
      <c r="E167" s="26"/>
      <c r="F167" s="26"/>
      <c r="G167" s="26"/>
      <c r="H167" s="26"/>
      <c r="I167" s="26"/>
      <c r="J167" s="26"/>
      <c r="K167" s="26"/>
    </row>
    <row r="168" spans="3:11" ht="14.85" customHeight="1" x14ac:dyDescent="0.3">
      <c r="C168" s="26"/>
      <c r="D168" s="26"/>
      <c r="E168" s="26"/>
      <c r="F168" s="26"/>
      <c r="G168" s="26"/>
      <c r="H168" s="26"/>
      <c r="I168" s="26"/>
      <c r="J168" s="26"/>
      <c r="K168" s="26"/>
    </row>
    <row r="169" spans="3:11" ht="14.85" customHeight="1" x14ac:dyDescent="0.3">
      <c r="C169" s="26"/>
      <c r="D169" s="26"/>
      <c r="E169" s="26"/>
      <c r="F169" s="26"/>
      <c r="G169" s="26"/>
      <c r="H169" s="26"/>
      <c r="I169" s="26"/>
      <c r="J169" s="26"/>
      <c r="K169" s="26"/>
    </row>
    <row r="170" spans="3:11" ht="14.85" customHeight="1" x14ac:dyDescent="0.3">
      <c r="C170" s="26"/>
      <c r="D170" s="26"/>
      <c r="E170" s="26"/>
      <c r="F170" s="26"/>
      <c r="G170" s="26"/>
      <c r="H170" s="26"/>
      <c r="I170" s="26"/>
      <c r="J170" s="26"/>
      <c r="K170" s="26"/>
    </row>
    <row r="171" spans="3:11" ht="14.85" customHeight="1" x14ac:dyDescent="0.3">
      <c r="C171" s="26"/>
      <c r="D171" s="26"/>
      <c r="E171" s="26"/>
      <c r="F171" s="26"/>
      <c r="G171" s="26"/>
      <c r="H171" s="26"/>
      <c r="I171" s="26"/>
      <c r="J171" s="26"/>
      <c r="K171" s="26"/>
    </row>
    <row r="172" spans="3:11" ht="14.85" customHeight="1" x14ac:dyDescent="0.3">
      <c r="C172" s="26"/>
      <c r="D172" s="26"/>
      <c r="E172" s="26"/>
      <c r="F172" s="26"/>
      <c r="G172" s="26"/>
      <c r="H172" s="26"/>
      <c r="I172" s="26"/>
      <c r="J172" s="26"/>
      <c r="K172" s="26"/>
    </row>
    <row r="173" spans="3:11" ht="14.85" customHeight="1" x14ac:dyDescent="0.3">
      <c r="C173" s="26"/>
      <c r="D173" s="26"/>
      <c r="E173" s="26"/>
      <c r="F173" s="26"/>
      <c r="G173" s="26"/>
      <c r="H173" s="26"/>
      <c r="I173" s="26"/>
      <c r="J173" s="26"/>
      <c r="K173" s="26"/>
    </row>
    <row r="174" spans="3:11" ht="14.85" customHeight="1" x14ac:dyDescent="0.3">
      <c r="C174" s="26"/>
      <c r="D174" s="26"/>
      <c r="E174" s="26"/>
      <c r="F174" s="26"/>
      <c r="G174" s="26"/>
      <c r="H174" s="26"/>
      <c r="I174" s="26"/>
      <c r="J174" s="26"/>
      <c r="K174" s="26"/>
    </row>
    <row r="175" spans="3:11" ht="14.85" customHeight="1" x14ac:dyDescent="0.3">
      <c r="C175" s="26"/>
      <c r="D175" s="26"/>
      <c r="E175" s="26"/>
      <c r="F175" s="26"/>
      <c r="G175" s="26"/>
      <c r="H175" s="26"/>
      <c r="I175" s="26"/>
      <c r="J175" s="26"/>
      <c r="K175" s="26"/>
    </row>
    <row r="176" spans="3:11" ht="14.85" customHeight="1" x14ac:dyDescent="0.3">
      <c r="C176" s="26"/>
      <c r="D176" s="26"/>
      <c r="E176" s="26"/>
      <c r="F176" s="26"/>
      <c r="G176" s="26"/>
      <c r="H176" s="26"/>
      <c r="I176" s="26"/>
      <c r="J176" s="26"/>
      <c r="K176" s="26"/>
    </row>
    <row r="177" spans="3:11" ht="14.85" customHeight="1" x14ac:dyDescent="0.3">
      <c r="C177" s="26"/>
      <c r="D177" s="26"/>
      <c r="E177" s="26"/>
      <c r="F177" s="26"/>
      <c r="G177" s="26"/>
      <c r="H177" s="26"/>
      <c r="I177" s="26"/>
      <c r="J177" s="26"/>
      <c r="K177" s="26"/>
    </row>
    <row r="178" spans="3:11" ht="14.85" customHeight="1" x14ac:dyDescent="0.3">
      <c r="C178" s="26"/>
      <c r="D178" s="26"/>
      <c r="E178" s="26"/>
      <c r="F178" s="26"/>
      <c r="G178" s="26"/>
      <c r="H178" s="26"/>
      <c r="I178" s="26"/>
      <c r="J178" s="26"/>
      <c r="K178" s="26"/>
    </row>
    <row r="179" spans="3:11" ht="14.85" customHeight="1" x14ac:dyDescent="0.3">
      <c r="C179" s="26"/>
      <c r="D179" s="26"/>
      <c r="E179" s="26"/>
      <c r="F179" s="26"/>
      <c r="G179" s="26"/>
      <c r="H179" s="26"/>
      <c r="I179" s="26"/>
      <c r="J179" s="26"/>
      <c r="K179" s="26"/>
    </row>
    <row r="180" spans="3:11" ht="14.85" customHeight="1" x14ac:dyDescent="0.3">
      <c r="C180" s="26"/>
      <c r="D180" s="26"/>
      <c r="E180" s="26"/>
      <c r="F180" s="26"/>
      <c r="G180" s="26"/>
      <c r="H180" s="26"/>
      <c r="I180" s="26"/>
      <c r="J180" s="26"/>
      <c r="K180" s="26"/>
    </row>
    <row r="181" spans="3:11" ht="14.85" customHeight="1" x14ac:dyDescent="0.3">
      <c r="C181" s="26"/>
      <c r="D181" s="26"/>
      <c r="E181" s="26"/>
      <c r="F181" s="26"/>
      <c r="G181" s="26"/>
      <c r="H181" s="26"/>
      <c r="I181" s="26"/>
      <c r="J181" s="26"/>
      <c r="K181" s="26"/>
    </row>
    <row r="182" spans="3:11" ht="14.85" customHeight="1" x14ac:dyDescent="0.3">
      <c r="C182" s="26"/>
      <c r="D182" s="26"/>
      <c r="E182" s="26"/>
      <c r="F182" s="26"/>
      <c r="G182" s="26"/>
      <c r="H182" s="26"/>
      <c r="I182" s="26"/>
      <c r="J182" s="26"/>
      <c r="K182" s="26"/>
    </row>
    <row r="183" spans="3:11" ht="14.85" customHeight="1" x14ac:dyDescent="0.3">
      <c r="C183" s="26"/>
      <c r="D183" s="26"/>
      <c r="E183" s="26"/>
      <c r="F183" s="26"/>
      <c r="G183" s="26"/>
      <c r="H183" s="26"/>
      <c r="I183" s="26"/>
      <c r="J183" s="26"/>
      <c r="K183" s="26"/>
    </row>
    <row r="184" spans="3:11" ht="14.85" customHeight="1" x14ac:dyDescent="0.3">
      <c r="C184" s="26"/>
      <c r="D184" s="26"/>
      <c r="E184" s="26"/>
      <c r="F184" s="26"/>
      <c r="G184" s="26"/>
      <c r="H184" s="26"/>
      <c r="I184" s="26"/>
      <c r="J184" s="26"/>
      <c r="K184" s="26"/>
    </row>
    <row r="185" spans="3:11" ht="14.85" customHeight="1" x14ac:dyDescent="0.3">
      <c r="C185" s="26"/>
      <c r="D185" s="26"/>
      <c r="E185" s="26"/>
      <c r="F185" s="26"/>
      <c r="G185" s="26"/>
      <c r="H185" s="26"/>
      <c r="I185" s="26"/>
      <c r="J185" s="26"/>
      <c r="K185" s="26"/>
    </row>
    <row r="186" spans="3:11" ht="14.85" customHeight="1" x14ac:dyDescent="0.3">
      <c r="C186" s="26"/>
      <c r="D186" s="26"/>
      <c r="E186" s="26"/>
      <c r="F186" s="26"/>
      <c r="G186" s="26"/>
      <c r="H186" s="26"/>
      <c r="I186" s="26"/>
      <c r="J186" s="26"/>
      <c r="K186" s="26"/>
    </row>
    <row r="187" spans="3:11" ht="14.85" customHeight="1" x14ac:dyDescent="0.3">
      <c r="C187" s="26"/>
      <c r="D187" s="26"/>
      <c r="E187" s="26"/>
      <c r="F187" s="26"/>
      <c r="G187" s="26"/>
      <c r="H187" s="26"/>
      <c r="I187" s="26"/>
      <c r="J187" s="26"/>
      <c r="K187" s="26"/>
    </row>
    <row r="188" spans="3:11" ht="14.85" customHeight="1" x14ac:dyDescent="0.3">
      <c r="C188" s="26"/>
      <c r="D188" s="26"/>
      <c r="E188" s="26"/>
      <c r="F188" s="26"/>
      <c r="G188" s="26"/>
      <c r="H188" s="26"/>
      <c r="I188" s="26"/>
      <c r="J188" s="26"/>
      <c r="K188" s="26"/>
    </row>
    <row r="189" spans="3:11" ht="14.85" customHeight="1" x14ac:dyDescent="0.3">
      <c r="C189" s="26"/>
      <c r="D189" s="26"/>
      <c r="E189" s="26"/>
      <c r="F189" s="26"/>
      <c r="G189" s="26"/>
      <c r="H189" s="26"/>
      <c r="I189" s="26"/>
      <c r="J189" s="26"/>
      <c r="K189" s="26"/>
    </row>
    <row r="190" spans="3:11" ht="14.85" customHeight="1" x14ac:dyDescent="0.3">
      <c r="C190" s="26"/>
      <c r="D190" s="26"/>
      <c r="E190" s="26"/>
      <c r="F190" s="26"/>
      <c r="G190" s="26"/>
      <c r="H190" s="26"/>
      <c r="I190" s="26"/>
      <c r="J190" s="26"/>
      <c r="K190" s="26"/>
    </row>
    <row r="191" spans="3:11" ht="14.85" customHeight="1" x14ac:dyDescent="0.3">
      <c r="C191" s="26"/>
      <c r="D191" s="26"/>
      <c r="E191" s="26"/>
      <c r="F191" s="26"/>
      <c r="G191" s="26"/>
      <c r="H191" s="26"/>
      <c r="I191" s="26"/>
      <c r="J191" s="26"/>
      <c r="K191" s="26"/>
    </row>
    <row r="192" spans="3:11" ht="14.85" customHeight="1" x14ac:dyDescent="0.3">
      <c r="C192" s="26"/>
      <c r="D192" s="26"/>
      <c r="E192" s="26"/>
      <c r="F192" s="26"/>
      <c r="G192" s="26"/>
      <c r="H192" s="26"/>
      <c r="I192" s="26"/>
      <c r="J192" s="26"/>
      <c r="K192" s="26"/>
    </row>
    <row r="193" spans="3:11" ht="14.85" customHeight="1" x14ac:dyDescent="0.3">
      <c r="C193" s="26"/>
      <c r="D193" s="26"/>
      <c r="E193" s="26"/>
      <c r="F193" s="26"/>
      <c r="G193" s="26"/>
      <c r="H193" s="26"/>
      <c r="I193" s="26"/>
      <c r="J193" s="26"/>
      <c r="K193" s="26"/>
    </row>
    <row r="194" spans="3:11" ht="14.85" customHeight="1" x14ac:dyDescent="0.3">
      <c r="C194" s="26"/>
      <c r="D194" s="26"/>
      <c r="E194" s="26"/>
      <c r="F194" s="26"/>
      <c r="G194" s="26"/>
      <c r="H194" s="26"/>
      <c r="I194" s="26"/>
      <c r="J194" s="26"/>
      <c r="K194" s="26"/>
    </row>
    <row r="195" spans="3:11" ht="14.85" customHeight="1" x14ac:dyDescent="0.3">
      <c r="C195" s="26"/>
      <c r="D195" s="26"/>
      <c r="E195" s="26"/>
      <c r="F195" s="26"/>
      <c r="G195" s="26"/>
      <c r="H195" s="26"/>
      <c r="I195" s="26"/>
      <c r="J195" s="26"/>
      <c r="K195" s="26"/>
    </row>
    <row r="196" spans="3:11" ht="61.35" customHeight="1" x14ac:dyDescent="0.3">
      <c r="C196" s="26"/>
      <c r="D196" s="26"/>
      <c r="E196" s="26"/>
      <c r="F196" s="26"/>
      <c r="G196" s="26"/>
      <c r="H196" s="26"/>
      <c r="I196" s="26"/>
      <c r="J196" s="26"/>
      <c r="K196" s="26"/>
    </row>
    <row r="197" spans="3:11" ht="14.85" customHeight="1" x14ac:dyDescent="0.3">
      <c r="C197" s="26"/>
      <c r="D197" s="26"/>
      <c r="E197" s="26"/>
      <c r="F197" s="26"/>
      <c r="G197" s="26"/>
      <c r="H197" s="26"/>
      <c r="I197" s="26"/>
      <c r="J197" s="26"/>
      <c r="K197" s="26"/>
    </row>
    <row r="198" spans="3:11" ht="14.85" customHeight="1" x14ac:dyDescent="0.3">
      <c r="C198" s="26"/>
      <c r="D198" s="26"/>
      <c r="E198" s="26"/>
      <c r="F198" s="26"/>
      <c r="G198" s="26"/>
      <c r="H198" s="26"/>
      <c r="I198" s="26"/>
      <c r="J198" s="26"/>
      <c r="K198" s="26"/>
    </row>
    <row r="199" spans="3:11" ht="21" customHeight="1" x14ac:dyDescent="0.3">
      <c r="C199" s="26"/>
      <c r="D199" s="26"/>
      <c r="E199" s="26"/>
      <c r="F199" s="26"/>
      <c r="G199" s="26"/>
      <c r="H199" s="26"/>
      <c r="I199" s="26"/>
      <c r="J199" s="26"/>
      <c r="K199" s="26"/>
    </row>
    <row r="200" spans="3:11" ht="21" customHeight="1" x14ac:dyDescent="0.3">
      <c r="C200" s="26"/>
      <c r="D200" s="26"/>
      <c r="E200" s="26"/>
      <c r="F200" s="26"/>
      <c r="G200" s="26"/>
      <c r="H200" s="26"/>
      <c r="I200" s="26"/>
      <c r="J200" s="26"/>
      <c r="K200" s="26"/>
    </row>
    <row r="201" spans="3:11" ht="14.85" customHeight="1" x14ac:dyDescent="0.3">
      <c r="C201" s="26"/>
      <c r="D201" s="26"/>
      <c r="E201" s="26"/>
      <c r="F201" s="26"/>
      <c r="G201" s="26"/>
      <c r="H201" s="26"/>
      <c r="I201" s="26"/>
      <c r="J201" s="26"/>
      <c r="K201" s="26"/>
    </row>
    <row r="202" spans="3:11" ht="14.85" customHeight="1" x14ac:dyDescent="0.3">
      <c r="C202" s="26"/>
      <c r="D202" s="26"/>
      <c r="E202" s="26"/>
      <c r="F202" s="26"/>
      <c r="G202" s="26"/>
      <c r="H202" s="26"/>
      <c r="I202" s="26"/>
      <c r="J202" s="26"/>
      <c r="K202" s="26"/>
    </row>
    <row r="203" spans="3:11" ht="14.85" customHeight="1" x14ac:dyDescent="0.3">
      <c r="C203" s="26"/>
      <c r="D203" s="26"/>
      <c r="E203" s="26"/>
      <c r="F203" s="26"/>
      <c r="G203" s="26"/>
      <c r="H203" s="26"/>
      <c r="I203" s="26"/>
      <c r="J203" s="26"/>
      <c r="K203" s="26"/>
    </row>
    <row r="204" spans="3:11" ht="14.85" customHeight="1" x14ac:dyDescent="0.3">
      <c r="C204" s="26"/>
      <c r="D204" s="26"/>
      <c r="E204" s="26"/>
      <c r="F204" s="26"/>
      <c r="G204" s="26"/>
      <c r="H204" s="26"/>
      <c r="I204" s="26"/>
      <c r="J204" s="26"/>
      <c r="K204" s="26"/>
    </row>
    <row r="205" spans="3:11" ht="14.85" customHeight="1" x14ac:dyDescent="0.3">
      <c r="C205" s="26"/>
      <c r="D205" s="26"/>
      <c r="E205" s="26"/>
      <c r="F205" s="26"/>
      <c r="G205" s="26"/>
      <c r="H205" s="26"/>
      <c r="I205" s="26"/>
      <c r="J205" s="26"/>
      <c r="K205" s="26"/>
    </row>
    <row r="206" spans="3:11" ht="14.85" customHeight="1" x14ac:dyDescent="0.3">
      <c r="C206" s="26"/>
      <c r="D206" s="26"/>
      <c r="E206" s="26"/>
      <c r="F206" s="26"/>
      <c r="G206" s="26"/>
      <c r="H206" s="26"/>
      <c r="I206" s="26"/>
      <c r="J206" s="26"/>
      <c r="K206" s="26"/>
    </row>
    <row r="207" spans="3:11" ht="14.85" customHeight="1" x14ac:dyDescent="0.3">
      <c r="C207" s="26"/>
      <c r="D207" s="26"/>
      <c r="E207" s="26"/>
      <c r="F207" s="26"/>
      <c r="G207" s="26"/>
      <c r="H207" s="26"/>
      <c r="I207" s="26"/>
      <c r="J207" s="26"/>
      <c r="K207" s="26"/>
    </row>
    <row r="208" spans="3:11" ht="14.85" customHeight="1" x14ac:dyDescent="0.3">
      <c r="C208" s="26"/>
      <c r="D208" s="26"/>
      <c r="E208" s="26"/>
      <c r="F208" s="26"/>
      <c r="G208" s="26"/>
      <c r="H208" s="26"/>
      <c r="I208" s="26"/>
      <c r="J208" s="26"/>
      <c r="K208" s="26"/>
    </row>
    <row r="209" spans="3:11" ht="14.85" customHeight="1" x14ac:dyDescent="0.3">
      <c r="C209" s="26"/>
      <c r="D209" s="26"/>
      <c r="E209" s="26"/>
      <c r="F209" s="26"/>
      <c r="G209" s="26"/>
      <c r="H209" s="26"/>
      <c r="I209" s="26"/>
      <c r="J209" s="26"/>
      <c r="K209" s="26"/>
    </row>
    <row r="210" spans="3:11" ht="14.85" customHeight="1" x14ac:dyDescent="0.3">
      <c r="C210" s="26"/>
      <c r="D210" s="26"/>
      <c r="E210" s="26"/>
      <c r="F210" s="26"/>
      <c r="G210" s="26"/>
      <c r="H210" s="26"/>
      <c r="I210" s="26"/>
      <c r="J210" s="26"/>
      <c r="K210" s="26"/>
    </row>
    <row r="211" spans="3:11" ht="14.85" customHeight="1" x14ac:dyDescent="0.3">
      <c r="C211" s="26"/>
      <c r="D211" s="26"/>
      <c r="E211" s="26"/>
      <c r="F211" s="26"/>
      <c r="G211" s="26"/>
      <c r="H211" s="26"/>
      <c r="I211" s="26"/>
      <c r="J211" s="26"/>
      <c r="K211" s="26"/>
    </row>
    <row r="212" spans="3:11" ht="14.85" customHeight="1" x14ac:dyDescent="0.3">
      <c r="C212" s="26"/>
      <c r="D212" s="26"/>
      <c r="E212" s="26"/>
      <c r="F212" s="26"/>
      <c r="G212" s="26"/>
      <c r="H212" s="26"/>
      <c r="I212" s="26"/>
      <c r="J212" s="26"/>
      <c r="K212" s="26"/>
    </row>
    <row r="213" spans="3:11" ht="14.85" customHeight="1" x14ac:dyDescent="0.3">
      <c r="C213" s="26"/>
      <c r="D213" s="26"/>
      <c r="E213" s="26"/>
      <c r="F213" s="26"/>
      <c r="G213" s="26"/>
      <c r="H213" s="26"/>
      <c r="I213" s="26"/>
      <c r="J213" s="26"/>
      <c r="K213" s="26"/>
    </row>
    <row r="214" spans="3:11" ht="14.85" customHeight="1" x14ac:dyDescent="0.3">
      <c r="C214" s="26"/>
      <c r="D214" s="26"/>
      <c r="E214" s="26"/>
      <c r="F214" s="26"/>
      <c r="G214" s="26"/>
      <c r="H214" s="26"/>
      <c r="I214" s="26"/>
      <c r="J214" s="26"/>
      <c r="K214" s="26"/>
    </row>
    <row r="215" spans="3:11" ht="14.85" customHeight="1" x14ac:dyDescent="0.3">
      <c r="C215" s="26"/>
      <c r="D215" s="26"/>
      <c r="E215" s="26"/>
      <c r="F215" s="26"/>
      <c r="G215" s="26"/>
      <c r="H215" s="26"/>
      <c r="I215" s="26"/>
      <c r="J215" s="26"/>
      <c r="K215" s="26"/>
    </row>
    <row r="216" spans="3:11" ht="14.85" customHeight="1" x14ac:dyDescent="0.3">
      <c r="C216" s="26"/>
      <c r="D216" s="26"/>
      <c r="E216" s="26"/>
      <c r="F216" s="26"/>
      <c r="G216" s="26"/>
      <c r="H216" s="26"/>
      <c r="I216" s="26"/>
      <c r="J216" s="26"/>
      <c r="K216" s="26"/>
    </row>
    <row r="217" spans="3:11" ht="14.85" customHeight="1" x14ac:dyDescent="0.3">
      <c r="C217" s="26"/>
      <c r="D217" s="26"/>
      <c r="E217" s="26"/>
      <c r="F217" s="26"/>
      <c r="G217" s="26"/>
      <c r="H217" s="26"/>
      <c r="I217" s="26"/>
      <c r="J217" s="26"/>
      <c r="K217" s="26"/>
    </row>
    <row r="218" spans="3:11" ht="14.85" customHeight="1" x14ac:dyDescent="0.3">
      <c r="C218" s="26"/>
      <c r="D218" s="26"/>
      <c r="E218" s="26"/>
      <c r="F218" s="26"/>
      <c r="G218" s="26"/>
      <c r="H218" s="26"/>
      <c r="I218" s="26"/>
      <c r="J218" s="26"/>
      <c r="K218" s="26"/>
    </row>
    <row r="219" spans="3:11" ht="14.85" customHeight="1" x14ac:dyDescent="0.3">
      <c r="C219" s="26"/>
      <c r="D219" s="26"/>
      <c r="E219" s="26"/>
      <c r="F219" s="26"/>
      <c r="G219" s="26"/>
      <c r="H219" s="26"/>
      <c r="I219" s="26"/>
      <c r="J219" s="26"/>
      <c r="K219" s="26"/>
    </row>
    <row r="220" spans="3:11" ht="14.85" customHeight="1" x14ac:dyDescent="0.3">
      <c r="C220" s="26"/>
      <c r="D220" s="26"/>
      <c r="E220" s="26"/>
      <c r="F220" s="26"/>
      <c r="G220" s="26"/>
      <c r="H220" s="26"/>
      <c r="I220" s="26"/>
      <c r="J220" s="26"/>
      <c r="K220" s="26"/>
    </row>
    <row r="221" spans="3:11" ht="14.85" customHeight="1" x14ac:dyDescent="0.3">
      <c r="C221" s="26"/>
      <c r="D221" s="26"/>
      <c r="E221" s="26"/>
      <c r="F221" s="26"/>
      <c r="G221" s="26"/>
      <c r="H221" s="26"/>
      <c r="I221" s="26"/>
      <c r="J221" s="26"/>
      <c r="K221" s="26"/>
    </row>
    <row r="222" spans="3:11" ht="14.85" customHeight="1" x14ac:dyDescent="0.3">
      <c r="C222" s="26"/>
      <c r="D222" s="26"/>
      <c r="E222" s="26"/>
      <c r="F222" s="26"/>
      <c r="G222" s="26"/>
      <c r="H222" s="26"/>
      <c r="I222" s="26"/>
      <c r="J222" s="26"/>
      <c r="K222" s="26"/>
    </row>
    <row r="223" spans="3:11" ht="14.85" customHeight="1" x14ac:dyDescent="0.3">
      <c r="C223" s="26"/>
      <c r="D223" s="26"/>
      <c r="E223" s="26"/>
      <c r="F223" s="26"/>
      <c r="G223" s="26"/>
      <c r="H223" s="26"/>
      <c r="I223" s="26"/>
      <c r="J223" s="26"/>
      <c r="K223" s="26"/>
    </row>
    <row r="224" spans="3:11" ht="14.85" customHeight="1" x14ac:dyDescent="0.3">
      <c r="C224" s="26"/>
      <c r="D224" s="26"/>
      <c r="E224" s="26"/>
      <c r="F224" s="26"/>
      <c r="G224" s="26"/>
      <c r="I224" s="26"/>
      <c r="J224" s="26"/>
      <c r="K224" s="26"/>
    </row>
    <row r="225" spans="3:11" ht="14.85" customHeight="1" x14ac:dyDescent="0.3">
      <c r="C225" s="26"/>
      <c r="D225" s="26"/>
      <c r="E225" s="26"/>
      <c r="F225" s="26"/>
      <c r="G225" s="26"/>
      <c r="I225" s="26"/>
      <c r="J225" s="26"/>
      <c r="K225" s="26"/>
    </row>
    <row r="226" spans="3:11" ht="14.85" customHeight="1" x14ac:dyDescent="0.3">
      <c r="C226" s="26"/>
      <c r="D226" s="26"/>
      <c r="E226" s="26"/>
      <c r="F226" s="26"/>
      <c r="G226" s="26"/>
      <c r="I226" s="26"/>
      <c r="J226" s="26"/>
      <c r="K226" s="26"/>
    </row>
    <row r="227" spans="3:11" ht="61.2" x14ac:dyDescent="0.3">
      <c r="C227" s="26"/>
      <c r="D227" s="26"/>
      <c r="E227" s="26"/>
      <c r="F227" s="26"/>
      <c r="G227" s="26"/>
    </row>
    <row r="228" spans="3:11" ht="61.2" x14ac:dyDescent="0.3">
      <c r="C228" s="26"/>
      <c r="D228" s="26"/>
      <c r="E228" s="26"/>
      <c r="F228" s="26"/>
      <c r="G228" s="26"/>
    </row>
    <row r="229" spans="3:11" ht="61.2" x14ac:dyDescent="0.3">
      <c r="C229" s="26"/>
      <c r="D229" s="26"/>
      <c r="E229" s="26"/>
      <c r="F229" s="26"/>
      <c r="G229" s="26"/>
    </row>
    <row r="230" spans="3:11" ht="61.2" x14ac:dyDescent="0.3">
      <c r="C230" s="26"/>
      <c r="D230" s="26"/>
      <c r="E230" s="26"/>
      <c r="F230" s="26"/>
      <c r="G230" s="26"/>
    </row>
    <row r="231" spans="3:11" ht="61.2" x14ac:dyDescent="0.3">
      <c r="C231" s="26"/>
      <c r="D231" s="26"/>
      <c r="E231" s="26"/>
      <c r="F231" s="26"/>
      <c r="G231" s="26"/>
    </row>
  </sheetData>
  <sheetProtection selectLockedCells="1" selectUnlockedCells="1"/>
  <mergeCells count="9">
    <mergeCell ref="C102:G107"/>
    <mergeCell ref="C118:G123"/>
    <mergeCell ref="C124:G124"/>
    <mergeCell ref="I1:L23"/>
    <mergeCell ref="C2:G2"/>
    <mergeCell ref="C4:G4"/>
    <mergeCell ref="B24:C24"/>
    <mergeCell ref="B5:C7"/>
    <mergeCell ref="B9:C1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4299B-7EE9-4932-93F4-4B168766B52D}">
  <sheetPr codeName="Feuil15"/>
  <dimension ref="B2:O114"/>
  <sheetViews>
    <sheetView showGridLines="0" zoomScale="96" zoomScaleNormal="96" workbookViewId="0">
      <selection activeCell="E2" sqref="E2"/>
    </sheetView>
  </sheetViews>
  <sheetFormatPr baseColWidth="10" defaultColWidth="11.44140625" defaultRowHeight="14.4" x14ac:dyDescent="0.3"/>
  <cols>
    <col min="1" max="1" width="5.6640625" customWidth="1"/>
    <col min="2" max="2" width="7.33203125" style="3" bestFit="1" customWidth="1"/>
    <col min="3" max="3" width="68.6640625" style="34" customWidth="1"/>
    <col min="4" max="4" width="16.6640625" style="3" customWidth="1"/>
    <col min="6" max="6" width="6.109375" style="3" bestFit="1" customWidth="1"/>
    <col min="7" max="7" width="43.44140625" style="34" customWidth="1"/>
    <col min="8" max="8" width="16.6640625" style="3" customWidth="1"/>
    <col min="9" max="9" width="21.6640625" customWidth="1"/>
    <col min="10" max="10" width="15.77734375" customWidth="1"/>
    <col min="11" max="12" width="50.77734375" customWidth="1"/>
    <col min="13" max="13" width="16.77734375" customWidth="1"/>
  </cols>
  <sheetData>
    <row r="2" spans="2:15" hidden="1" x14ac:dyDescent="0.3"/>
    <row r="3" spans="2:15" hidden="1" x14ac:dyDescent="0.3"/>
    <row r="4" spans="2:15" hidden="1" x14ac:dyDescent="0.3"/>
    <row r="5" spans="2:15" ht="41.4" x14ac:dyDescent="0.3">
      <c r="B5" s="49" t="s">
        <v>30</v>
      </c>
      <c r="C5" s="78" t="s">
        <v>65</v>
      </c>
      <c r="D5" s="76" t="s">
        <v>43</v>
      </c>
      <c r="F5" s="49" t="s">
        <v>30</v>
      </c>
      <c r="G5" s="78" t="s">
        <v>67</v>
      </c>
      <c r="H5" s="76" t="s">
        <v>43</v>
      </c>
      <c r="I5" s="76" t="s">
        <v>74</v>
      </c>
      <c r="M5" s="76" t="s">
        <v>72</v>
      </c>
      <c r="O5" s="76" t="s">
        <v>73</v>
      </c>
    </row>
    <row r="6" spans="2:15" x14ac:dyDescent="0.3">
      <c r="B6" s="35">
        <f>'Obs-Rub'!E5</f>
        <v>1</v>
      </c>
      <c r="C6" s="38" t="s">
        <v>150</v>
      </c>
      <c r="D6" s="35">
        <f>IF(C6&lt;&gt;"",SUMIFS($H$6:$H$114,$F$6:$F$114,"&gt;10",$F$6:$F$114,"&lt;20"),"")</f>
        <v>0</v>
      </c>
      <c r="F6" s="35">
        <v>11</v>
      </c>
      <c r="G6" s="38" t="s">
        <v>151</v>
      </c>
      <c r="H6" s="35">
        <f>IF(F6&lt;&gt;"",COUNTIF('Obs-Saisie'!M:M,"*"&amp;I6),"")</f>
        <v>0</v>
      </c>
      <c r="I6" s="13" t="s">
        <v>152</v>
      </c>
      <c r="M6" t="str" cm="1">
        <f t="array" ref="M6">_xlfn._xlws.FILTER(I6:I114,ISNUMBER(SEARCH(O6,I6:I114,1)),"")</f>
        <v>11-r11</v>
      </c>
    </row>
    <row r="7" spans="2:15" x14ac:dyDescent="0.3">
      <c r="B7" s="35" t="str">
        <f>'Obs-Rub'!E6</f>
        <v/>
      </c>
      <c r="C7" s="38"/>
      <c r="D7" s="35" t="str">
        <f>IF(C7&lt;&gt;"",SUMIFS($H$6:$H$114,$F$6:$F$114,"&gt;20",$F$6:$F$114,"&lt;30"),"")</f>
        <v/>
      </c>
      <c r="F7" s="35"/>
      <c r="G7" s="38"/>
      <c r="H7" s="35" t="str">
        <f>IF(F7&lt;&gt;"",COUNTIF('Obs-Saisie'!M:M,"*"&amp;I7),"")</f>
        <v/>
      </c>
      <c r="I7" s="13"/>
    </row>
    <row r="8" spans="2:15" x14ac:dyDescent="0.3">
      <c r="B8" s="35" t="str">
        <f>'Obs-Rub'!E7</f>
        <v/>
      </c>
      <c r="C8" s="38"/>
      <c r="D8" s="35" t="str">
        <f>IF(C8&lt;&gt;"",SUMIFS($H$6:$H$114,$F$6:$F$114,"&gt;30",$F$6:$F$114,"&lt;40"),"")</f>
        <v/>
      </c>
      <c r="F8" s="39"/>
      <c r="G8" s="38"/>
      <c r="H8" s="35" t="str">
        <f>IF(F8&lt;&gt;"",COUNTIF('Obs-Saisie'!M:M,"*"&amp;I8),"")</f>
        <v/>
      </c>
      <c r="I8" s="13"/>
    </row>
    <row r="9" spans="2:15" x14ac:dyDescent="0.3">
      <c r="B9" s="35" t="str">
        <f>'Obs-Rub'!E8</f>
        <v/>
      </c>
      <c r="C9" s="38"/>
      <c r="D9" s="35" t="str">
        <f>IF(C9&lt;&gt;"",SUMIFS($H$6:$H$114,$F$6:$F$114,"&gt;40",$F$6:$F$114,"&lt;50"),"")</f>
        <v/>
      </c>
      <c r="F9" s="39"/>
      <c r="G9" s="38"/>
      <c r="H9" s="35" t="str">
        <f>IF(F9&lt;&gt;"",COUNTIF('Obs-Saisie'!M:M,"*"&amp;I9),"")</f>
        <v/>
      </c>
      <c r="I9" s="13"/>
    </row>
    <row r="10" spans="2:15" x14ac:dyDescent="0.3">
      <c r="B10" s="35" t="str">
        <f>'Obs-Rub'!E9</f>
        <v/>
      </c>
      <c r="C10" s="38"/>
      <c r="D10" s="35" t="str">
        <f>IF(C10&lt;&gt;"",SUMIFS($H$6:$H$114,$F$6:$F$114,"&gt;50",$F$6:$F$114,"&lt;60"),"")</f>
        <v/>
      </c>
      <c r="F10" s="39"/>
      <c r="G10" s="38"/>
      <c r="H10" s="35" t="str">
        <f>IF(F10&lt;&gt;"",COUNTIF('Obs-Saisie'!M:M,"*"&amp;I10),"")</f>
        <v/>
      </c>
      <c r="I10" s="13"/>
    </row>
    <row r="11" spans="2:15" x14ac:dyDescent="0.3">
      <c r="B11" s="35" t="str">
        <f>'Obs-Rub'!E10</f>
        <v/>
      </c>
      <c r="C11" s="38"/>
      <c r="D11" s="35" t="str">
        <f>IF(C11&lt;&gt;"",SUMIFS($H$6:$H$114,$F$6:$F$114,"&gt;60",$F$6:$F$114,"&lt;70"),"")</f>
        <v/>
      </c>
      <c r="F11" s="39"/>
      <c r="G11" s="38"/>
      <c r="H11" s="35" t="str">
        <f>IF(F11&lt;&gt;"",COUNTIF('Obs-Saisie'!M:M,"*"&amp;I11),"")</f>
        <v/>
      </c>
      <c r="I11" s="13"/>
    </row>
    <row r="12" spans="2:15" x14ac:dyDescent="0.3">
      <c r="B12" s="35" t="str">
        <f>'Obs-Rub'!E11</f>
        <v/>
      </c>
      <c r="C12" s="38"/>
      <c r="D12" s="35" t="str">
        <f>IF(C12&lt;&gt;"",SUMIFS($H$6:$H$114,$F$6:$F$114,"&gt;70",$F$6:$F$114,"&lt;80"),"")</f>
        <v/>
      </c>
      <c r="F12" s="39"/>
      <c r="G12" s="38"/>
      <c r="H12" s="35" t="str">
        <f>IF(F12&lt;&gt;"",COUNTIF('Obs-Saisie'!M:M,"*"&amp;I12),"")</f>
        <v/>
      </c>
      <c r="I12" s="13"/>
    </row>
    <row r="13" spans="2:15" x14ac:dyDescent="0.3">
      <c r="B13" s="35" t="str">
        <f>'Obs-Rub'!E12</f>
        <v/>
      </c>
      <c r="C13" s="38"/>
      <c r="D13" s="35" t="str">
        <f>IF(C13&lt;&gt;"",SUMIFS($H$6:$H$114,$F$6:$F$114,"&gt;80",$F$6:$F$114,"&lt;90"),"")</f>
        <v/>
      </c>
      <c r="F13" s="39"/>
      <c r="G13" s="38"/>
      <c r="H13" s="35" t="str">
        <f>IF(F13&lt;&gt;"",COUNTIF('Obs-Saisie'!M:M,"*"&amp;I13),"")</f>
        <v/>
      </c>
      <c r="I13" s="13"/>
    </row>
    <row r="14" spans="2:15" x14ac:dyDescent="0.3">
      <c r="B14" s="35" t="str">
        <f>'Obs-Rub'!E13</f>
        <v/>
      </c>
      <c r="C14" s="38"/>
      <c r="D14" s="35" t="str">
        <f>IF(C14&lt;&gt;"",SUMIFS($H$6:$H$114,$F$6:$F$114,"&gt;90",$F$6:$F$114,"&lt;100"),"")</f>
        <v/>
      </c>
      <c r="F14" s="39"/>
      <c r="G14" s="38"/>
      <c r="H14" s="35" t="str">
        <f>IF(F14&lt;&gt;"",COUNTIF('Obs-Saisie'!M:M,"*"&amp;I14),"")</f>
        <v/>
      </c>
      <c r="I14" s="13"/>
    </row>
    <row r="15" spans="2:15" x14ac:dyDescent="0.3">
      <c r="B15" s="35" t="str">
        <f>'Obs-Rub'!E14</f>
        <v/>
      </c>
      <c r="C15" s="38"/>
      <c r="D15" s="35" t="str">
        <f>IF(C15&lt;&gt;"",SUMIFS($H$6:$H$114,$F$6:$F$114,"&gt;100",$F$6:$F$114,"&lt;110"),"")</f>
        <v/>
      </c>
      <c r="F15" s="39"/>
      <c r="G15" s="38"/>
      <c r="H15" s="35" t="str">
        <f>IF(F15&lt;&gt;"",COUNTIF('Obs-Saisie'!M:M,"*"&amp;I15),"")</f>
        <v/>
      </c>
      <c r="I15" s="13"/>
    </row>
    <row r="16" spans="2:15" x14ac:dyDescent="0.3">
      <c r="B16" s="35" t="str">
        <f>'Obs-Rub'!E15</f>
        <v/>
      </c>
      <c r="C16" s="38"/>
      <c r="D16" s="35" t="str">
        <f>IF(C16&lt;&gt;"",SUMIFS($H$6:$H$114,$F$6:$F$114,"&gt;110",$F$6:$F$114,"&lt;120"),"")</f>
        <v/>
      </c>
      <c r="F16" s="39"/>
      <c r="G16" s="38"/>
      <c r="H16" s="35" t="str">
        <f>IF(F16&lt;&gt;"",COUNTIF('Obs-Saisie'!M:M,"*"&amp;I16),"")</f>
        <v/>
      </c>
      <c r="I16" s="13"/>
    </row>
    <row r="17" spans="2:9" x14ac:dyDescent="0.3">
      <c r="B17" s="35" t="str">
        <f>'Obs-Rub'!E16</f>
        <v/>
      </c>
      <c r="C17" s="38"/>
      <c r="D17" s="35" t="str">
        <f>IF(C17&lt;&gt;"",SUMIFS($H$6:$H$114,$F$6:$F$114,"&gt;120",$F$6:$F$114,"&lt;130"),"")</f>
        <v/>
      </c>
      <c r="F17" s="39"/>
      <c r="G17" s="38"/>
      <c r="H17" s="35" t="str">
        <f>IF(F17&lt;&gt;"",COUNTIF('Obs-Saisie'!M:M,"*"&amp;I17),"")</f>
        <v/>
      </c>
      <c r="I17" s="13"/>
    </row>
    <row r="18" spans="2:9" x14ac:dyDescent="0.3">
      <c r="B18" s="79"/>
      <c r="C18" s="80"/>
      <c r="D18" s="79"/>
      <c r="F18" s="39"/>
      <c r="G18" s="38"/>
      <c r="H18" s="35" t="str">
        <f>IF(F18&lt;&gt;"",COUNTIF('Obs-Saisie'!M:M,"*"&amp;I18),"")</f>
        <v/>
      </c>
      <c r="I18" s="13"/>
    </row>
    <row r="19" spans="2:9" x14ac:dyDescent="0.3">
      <c r="F19" s="39"/>
      <c r="G19" s="38"/>
      <c r="H19" s="35" t="str">
        <f>IF(F19&lt;&gt;"",COUNTIF('Obs-Saisie'!M:M,"*"&amp;I19),"")</f>
        <v/>
      </c>
      <c r="I19" s="13"/>
    </row>
    <row r="20" spans="2:9" x14ac:dyDescent="0.3">
      <c r="F20" s="39"/>
      <c r="G20" s="38"/>
      <c r="H20" s="35" t="str">
        <f>IF(F20&lt;&gt;"",COUNTIF('Obs-Saisie'!M:M,"*"&amp;I20),"")</f>
        <v/>
      </c>
      <c r="I20" s="13"/>
    </row>
    <row r="21" spans="2:9" x14ac:dyDescent="0.3">
      <c r="F21" s="39"/>
      <c r="G21" s="38"/>
      <c r="H21" s="35" t="str">
        <f>IF(F21&lt;&gt;"",COUNTIF('Obs-Saisie'!M:M,"*"&amp;I21),"")</f>
        <v/>
      </c>
      <c r="I21" s="13"/>
    </row>
    <row r="22" spans="2:9" x14ac:dyDescent="0.3">
      <c r="F22" s="39"/>
      <c r="G22" s="38"/>
      <c r="H22" s="35" t="str">
        <f>IF(F22&lt;&gt;"",COUNTIF('Obs-Saisie'!M:M,"*"&amp;I22),"")</f>
        <v/>
      </c>
      <c r="I22" s="13"/>
    </row>
    <row r="23" spans="2:9" x14ac:dyDescent="0.3">
      <c r="F23" s="39"/>
      <c r="G23" s="38"/>
      <c r="H23" s="35" t="str">
        <f>IF(F23&lt;&gt;"",COUNTIF('Obs-Saisie'!M:M,"*"&amp;I23),"")</f>
        <v/>
      </c>
      <c r="I23" s="13"/>
    </row>
    <row r="24" spans="2:9" x14ac:dyDescent="0.3">
      <c r="F24" s="39"/>
      <c r="G24" s="38"/>
      <c r="H24" s="35" t="str">
        <f>IF(F24&lt;&gt;"",COUNTIF('Obs-Saisie'!M:M,"*"&amp;I24),"")</f>
        <v/>
      </c>
      <c r="I24" s="13"/>
    </row>
    <row r="25" spans="2:9" x14ac:dyDescent="0.3">
      <c r="F25" s="39"/>
      <c r="G25" s="38"/>
      <c r="H25" s="35" t="str">
        <f>IF(F25&lt;&gt;"",COUNTIF('Obs-Saisie'!M:M,"*"&amp;I25),"")</f>
        <v/>
      </c>
      <c r="I25" s="13"/>
    </row>
    <row r="26" spans="2:9" x14ac:dyDescent="0.3">
      <c r="F26" s="39"/>
      <c r="G26" s="38"/>
      <c r="H26" s="35" t="str">
        <f>IF(F26&lt;&gt;"",COUNTIF('Obs-Saisie'!M:M,"*"&amp;I26),"")</f>
        <v/>
      </c>
      <c r="I26" s="13"/>
    </row>
    <row r="27" spans="2:9" x14ac:dyDescent="0.3">
      <c r="F27" s="39"/>
      <c r="G27" s="38"/>
      <c r="H27" s="35" t="str">
        <f>IF(F27&lt;&gt;"",COUNTIF('Obs-Saisie'!M:M,"*"&amp;I27),"")</f>
        <v/>
      </c>
      <c r="I27" s="13"/>
    </row>
    <row r="28" spans="2:9" x14ac:dyDescent="0.3">
      <c r="F28" s="39"/>
      <c r="G28" s="38"/>
      <c r="H28" s="35" t="str">
        <f>IF(F28&lt;&gt;"",COUNTIF('Obs-Saisie'!M:M,"*"&amp;I28),"")</f>
        <v/>
      </c>
      <c r="I28" s="13"/>
    </row>
    <row r="29" spans="2:9" x14ac:dyDescent="0.3">
      <c r="F29" s="39"/>
      <c r="G29" s="38"/>
      <c r="H29" s="35" t="str">
        <f>IF(F29&lt;&gt;"",COUNTIF('Obs-Saisie'!M:M,"*"&amp;I29),"")</f>
        <v/>
      </c>
      <c r="I29" s="13"/>
    </row>
    <row r="30" spans="2:9" x14ac:dyDescent="0.3">
      <c r="F30" s="39"/>
      <c r="G30" s="38"/>
      <c r="H30" s="35" t="str">
        <f>IF(F30&lt;&gt;"",COUNTIF('Obs-Saisie'!M:M,"*"&amp;I30),"")</f>
        <v/>
      </c>
      <c r="I30" s="13"/>
    </row>
    <row r="31" spans="2:9" x14ac:dyDescent="0.3">
      <c r="F31" s="39"/>
      <c r="G31" s="38"/>
      <c r="H31" s="35" t="str">
        <f>IF(F31&lt;&gt;"",COUNTIF('Obs-Saisie'!M:M,"*"&amp;I31),"")</f>
        <v/>
      </c>
      <c r="I31" s="13"/>
    </row>
    <row r="32" spans="2:9" x14ac:dyDescent="0.3">
      <c r="F32" s="39"/>
      <c r="G32" s="38"/>
      <c r="H32" s="35" t="str">
        <f>IF(F32&lt;&gt;"",COUNTIF('Obs-Saisie'!M:M,"*"&amp;I32),"")</f>
        <v/>
      </c>
      <c r="I32" s="13"/>
    </row>
    <row r="33" spans="6:9" x14ac:dyDescent="0.3">
      <c r="F33" s="39"/>
      <c r="G33" s="38"/>
      <c r="H33" s="35" t="str">
        <f>IF(F33&lt;&gt;"",COUNTIF('Obs-Saisie'!M:M,"*"&amp;I33),"")</f>
        <v/>
      </c>
      <c r="I33" s="13"/>
    </row>
    <row r="34" spans="6:9" x14ac:dyDescent="0.3">
      <c r="F34" s="39"/>
      <c r="G34" s="38"/>
      <c r="H34" s="35" t="str">
        <f>IF(F34&lt;&gt;"",COUNTIF('Obs-Saisie'!M:M,"*"&amp;I34),"")</f>
        <v/>
      </c>
      <c r="I34" s="13"/>
    </row>
    <row r="35" spans="6:9" x14ac:dyDescent="0.3">
      <c r="F35" s="39"/>
      <c r="G35" s="38"/>
      <c r="H35" s="35" t="str">
        <f>IF(F35&lt;&gt;"",COUNTIF('Obs-Saisie'!M:M,"*"&amp;I35),"")</f>
        <v/>
      </c>
      <c r="I35" s="13"/>
    </row>
    <row r="36" spans="6:9" x14ac:dyDescent="0.3">
      <c r="F36" s="39"/>
      <c r="G36" s="38"/>
      <c r="H36" s="35" t="str">
        <f>IF(F36&lt;&gt;"",COUNTIF('Obs-Saisie'!M:M,"*"&amp;I36),"")</f>
        <v/>
      </c>
      <c r="I36" s="13"/>
    </row>
    <row r="37" spans="6:9" x14ac:dyDescent="0.3">
      <c r="F37" s="39"/>
      <c r="G37" s="38"/>
      <c r="H37" s="35" t="str">
        <f>IF(F37&lt;&gt;"",COUNTIF('Obs-Saisie'!M:M,"*"&amp;I37),"")</f>
        <v/>
      </c>
      <c r="I37" s="13"/>
    </row>
    <row r="38" spans="6:9" x14ac:dyDescent="0.3">
      <c r="F38" s="39"/>
      <c r="G38" s="38"/>
      <c r="H38" s="35" t="str">
        <f>IF(F38&lt;&gt;"",COUNTIF('Obs-Saisie'!M:M,"*"&amp;I38),"")</f>
        <v/>
      </c>
      <c r="I38" s="13"/>
    </row>
    <row r="39" spans="6:9" x14ac:dyDescent="0.3">
      <c r="F39" s="39"/>
      <c r="G39" s="38"/>
      <c r="H39" s="35" t="str">
        <f>IF(F39&lt;&gt;"",COUNTIF('Obs-Saisie'!M:M,"*"&amp;I39),"")</f>
        <v/>
      </c>
      <c r="I39" s="13"/>
    </row>
    <row r="40" spans="6:9" x14ac:dyDescent="0.3">
      <c r="F40" s="39"/>
      <c r="G40" s="38"/>
      <c r="H40" s="35" t="str">
        <f>IF(F40&lt;&gt;"",COUNTIF('Obs-Saisie'!M:M,"*"&amp;I40),"")</f>
        <v/>
      </c>
      <c r="I40" s="13"/>
    </row>
    <row r="41" spans="6:9" x14ac:dyDescent="0.3">
      <c r="F41" s="39"/>
      <c r="G41" s="38"/>
      <c r="H41" s="35" t="str">
        <f>IF(F41&lt;&gt;"",COUNTIF('Obs-Saisie'!M:M,"*"&amp;I41),"")</f>
        <v/>
      </c>
      <c r="I41" s="13"/>
    </row>
    <row r="42" spans="6:9" x14ac:dyDescent="0.3">
      <c r="F42" s="39"/>
      <c r="G42" s="38"/>
      <c r="H42" s="35" t="str">
        <f>IF(F42&lt;&gt;"",COUNTIF('Obs-Saisie'!M:M,"*"&amp;I42),"")</f>
        <v/>
      </c>
      <c r="I42" s="13"/>
    </row>
    <row r="43" spans="6:9" x14ac:dyDescent="0.3">
      <c r="F43" s="39"/>
      <c r="G43" s="38"/>
      <c r="H43" s="35" t="str">
        <f>IF(F43&lt;&gt;"",COUNTIF('Obs-Saisie'!M:M,"*"&amp;I43),"")</f>
        <v/>
      </c>
      <c r="I43" s="13"/>
    </row>
    <row r="44" spans="6:9" x14ac:dyDescent="0.3">
      <c r="F44" s="39"/>
      <c r="G44" s="38"/>
      <c r="H44" s="35" t="str">
        <f>IF(F44&lt;&gt;"",COUNTIF('Obs-Saisie'!M:M,"*"&amp;I44),"")</f>
        <v/>
      </c>
      <c r="I44" s="13"/>
    </row>
    <row r="45" spans="6:9" x14ac:dyDescent="0.3">
      <c r="F45" s="39"/>
      <c r="G45" s="38"/>
      <c r="H45" s="35" t="str">
        <f>IF(F45&lt;&gt;"",COUNTIF('Obs-Saisie'!M:M,"*"&amp;I45),"")</f>
        <v/>
      </c>
      <c r="I45" s="13"/>
    </row>
    <row r="46" spans="6:9" x14ac:dyDescent="0.3">
      <c r="F46" s="39"/>
      <c r="G46" s="38"/>
      <c r="H46" s="35" t="str">
        <f>IF(F46&lt;&gt;"",COUNTIF('Obs-Saisie'!M:M,"*"&amp;I46),"")</f>
        <v/>
      </c>
      <c r="I46" s="13"/>
    </row>
    <row r="47" spans="6:9" x14ac:dyDescent="0.3">
      <c r="F47" s="39"/>
      <c r="G47" s="38"/>
      <c r="H47" s="35" t="str">
        <f>IF(F47&lt;&gt;"",COUNTIF('Obs-Saisie'!M:M,"*"&amp;I47),"")</f>
        <v/>
      </c>
      <c r="I47" s="13"/>
    </row>
    <row r="48" spans="6:9" x14ac:dyDescent="0.3">
      <c r="F48" s="39"/>
      <c r="G48" s="38"/>
      <c r="H48" s="35" t="str">
        <f>IF(F48&lt;&gt;"",COUNTIF('Obs-Saisie'!M:M,"*"&amp;I48),"")</f>
        <v/>
      </c>
      <c r="I48" s="13"/>
    </row>
    <row r="49" spans="6:9" x14ac:dyDescent="0.3">
      <c r="F49" s="39"/>
      <c r="G49" s="38"/>
      <c r="H49" s="35" t="str">
        <f>IF(F49&lt;&gt;"",COUNTIF('Obs-Saisie'!M:M,"*"&amp;I49),"")</f>
        <v/>
      </c>
      <c r="I49" s="13"/>
    </row>
    <row r="50" spans="6:9" x14ac:dyDescent="0.3">
      <c r="F50" s="39"/>
      <c r="G50" s="38"/>
      <c r="H50" s="35" t="str">
        <f>IF(F50&lt;&gt;"",COUNTIF('Obs-Saisie'!M:M,"*"&amp;I50),"")</f>
        <v/>
      </c>
      <c r="I50" s="13"/>
    </row>
    <row r="51" spans="6:9" x14ac:dyDescent="0.3">
      <c r="F51" s="39"/>
      <c r="G51" s="38"/>
      <c r="H51" s="35" t="str">
        <f>IF(F51&lt;&gt;"",COUNTIF('Obs-Saisie'!M:M,"*"&amp;I51),"")</f>
        <v/>
      </c>
      <c r="I51" s="13"/>
    </row>
    <row r="52" spans="6:9" x14ac:dyDescent="0.3">
      <c r="F52" s="39"/>
      <c r="G52" s="38"/>
      <c r="H52" s="35" t="str">
        <f>IF(F52&lt;&gt;"",COUNTIF('Obs-Saisie'!M:M,"*"&amp;I52),"")</f>
        <v/>
      </c>
      <c r="I52" s="13"/>
    </row>
    <row r="53" spans="6:9" x14ac:dyDescent="0.3">
      <c r="F53" s="39"/>
      <c r="G53" s="38"/>
      <c r="H53" s="35" t="str">
        <f>IF(F53&lt;&gt;"",COUNTIF('Obs-Saisie'!M:M,"*"&amp;I53),"")</f>
        <v/>
      </c>
      <c r="I53" s="13"/>
    </row>
    <row r="54" spans="6:9" x14ac:dyDescent="0.3">
      <c r="F54" s="39"/>
      <c r="G54" s="38"/>
      <c r="H54" s="35" t="str">
        <f>IF(F54&lt;&gt;"",COUNTIF('Obs-Saisie'!M:M,"*"&amp;I54),"")</f>
        <v/>
      </c>
      <c r="I54" s="13"/>
    </row>
    <row r="55" spans="6:9" x14ac:dyDescent="0.3">
      <c r="F55" s="39"/>
      <c r="G55" s="38"/>
      <c r="H55" s="35" t="str">
        <f>IF(F55&lt;&gt;"",COUNTIF('Obs-Saisie'!M:M,"*"&amp;I55),"")</f>
        <v/>
      </c>
      <c r="I55" s="13"/>
    </row>
    <row r="56" spans="6:9" x14ac:dyDescent="0.3">
      <c r="F56" s="39"/>
      <c r="G56" s="38"/>
      <c r="H56" s="35" t="str">
        <f>IF(F56&lt;&gt;"",COUNTIF('Obs-Saisie'!M:M,"*"&amp;I56),"")</f>
        <v/>
      </c>
      <c r="I56" s="13"/>
    </row>
    <row r="57" spans="6:9" x14ac:dyDescent="0.3">
      <c r="F57" s="39"/>
      <c r="G57" s="38"/>
      <c r="H57" s="35" t="str">
        <f>IF(F57&lt;&gt;"",COUNTIF('Obs-Saisie'!M:M,"*"&amp;I57),"")</f>
        <v/>
      </c>
      <c r="I57" s="13"/>
    </row>
    <row r="58" spans="6:9" x14ac:dyDescent="0.3">
      <c r="F58" s="39"/>
      <c r="G58" s="38"/>
      <c r="H58" s="35" t="str">
        <f>IF(F58&lt;&gt;"",COUNTIF('Obs-Saisie'!M:M,"*"&amp;I58),"")</f>
        <v/>
      </c>
      <c r="I58" s="13"/>
    </row>
    <row r="59" spans="6:9" x14ac:dyDescent="0.3">
      <c r="F59" s="39"/>
      <c r="G59" s="38"/>
      <c r="H59" s="35" t="str">
        <f>IF(F59&lt;&gt;"",COUNTIF('Obs-Saisie'!M:M,"*"&amp;I59),"")</f>
        <v/>
      </c>
      <c r="I59" s="13"/>
    </row>
    <row r="60" spans="6:9" x14ac:dyDescent="0.3">
      <c r="F60" s="39"/>
      <c r="G60" s="38"/>
      <c r="H60" s="35" t="str">
        <f>IF(F60&lt;&gt;"",COUNTIF('Obs-Saisie'!M:M,"*"&amp;I60),"")</f>
        <v/>
      </c>
      <c r="I60" s="13"/>
    </row>
    <row r="61" spans="6:9" x14ac:dyDescent="0.3">
      <c r="F61" s="39"/>
      <c r="G61" s="38"/>
      <c r="H61" s="35" t="str">
        <f>IF(F61&lt;&gt;"",COUNTIF('Obs-Saisie'!M:M,"*"&amp;I61),"")</f>
        <v/>
      </c>
      <c r="I61" s="13"/>
    </row>
    <row r="62" spans="6:9" x14ac:dyDescent="0.3">
      <c r="F62" s="39"/>
      <c r="G62" s="38"/>
      <c r="H62" s="35" t="str">
        <f>IF(F62&lt;&gt;"",COUNTIF('Obs-Saisie'!M:M,"*"&amp;I62),"")</f>
        <v/>
      </c>
      <c r="I62" s="13"/>
    </row>
    <row r="63" spans="6:9" x14ac:dyDescent="0.3">
      <c r="F63" s="39"/>
      <c r="G63" s="38"/>
      <c r="H63" s="35" t="str">
        <f>IF(F63&lt;&gt;"",COUNTIF('Obs-Saisie'!M:M,"*"&amp;I63),"")</f>
        <v/>
      </c>
      <c r="I63" s="13"/>
    </row>
    <row r="64" spans="6:9" x14ac:dyDescent="0.3">
      <c r="F64" s="39"/>
      <c r="G64" s="38"/>
      <c r="H64" s="35" t="str">
        <f>IF(F64&lt;&gt;"",COUNTIF('Obs-Saisie'!M:M,"*"&amp;I64),"")</f>
        <v/>
      </c>
      <c r="I64" s="13"/>
    </row>
    <row r="65" spans="6:9" x14ac:dyDescent="0.3">
      <c r="F65" s="39"/>
      <c r="G65" s="38"/>
      <c r="H65" s="35" t="str">
        <f>IF(F65&lt;&gt;"",COUNTIF('Obs-Saisie'!M:M,"*"&amp;I65),"")</f>
        <v/>
      </c>
      <c r="I65" s="13"/>
    </row>
    <row r="66" spans="6:9" x14ac:dyDescent="0.3">
      <c r="F66" s="39"/>
      <c r="G66" s="38"/>
      <c r="H66" s="35" t="str">
        <f>IF(F66&lt;&gt;"",COUNTIF('Obs-Saisie'!M:M,"*"&amp;I66),"")</f>
        <v/>
      </c>
      <c r="I66" s="13"/>
    </row>
    <row r="67" spans="6:9" x14ac:dyDescent="0.3">
      <c r="F67" s="39"/>
      <c r="G67" s="38"/>
      <c r="H67" s="35" t="str">
        <f>IF(F67&lt;&gt;"",COUNTIF('Obs-Saisie'!M:M,"*"&amp;I67),"")</f>
        <v/>
      </c>
      <c r="I67" s="13"/>
    </row>
    <row r="68" spans="6:9" x14ac:dyDescent="0.3">
      <c r="F68" s="39"/>
      <c r="G68" s="38"/>
      <c r="H68" s="35" t="str">
        <f>IF(F68&lt;&gt;"",COUNTIF('Obs-Saisie'!M:M,"*"&amp;I68),"")</f>
        <v/>
      </c>
      <c r="I68" s="13"/>
    </row>
    <row r="69" spans="6:9" x14ac:dyDescent="0.3">
      <c r="F69" s="39"/>
      <c r="G69" s="38"/>
      <c r="H69" s="35" t="str">
        <f>IF(F69&lt;&gt;"",COUNTIF('Obs-Saisie'!M:M,"*"&amp;I69),"")</f>
        <v/>
      </c>
      <c r="I69" s="13"/>
    </row>
    <row r="70" spans="6:9" x14ac:dyDescent="0.3">
      <c r="F70" s="39"/>
      <c r="G70" s="38"/>
      <c r="H70" s="35" t="str">
        <f>IF(F70&lt;&gt;"",COUNTIF('Obs-Saisie'!M:M,"*"&amp;I70),"")</f>
        <v/>
      </c>
      <c r="I70" s="13"/>
    </row>
    <row r="71" spans="6:9" x14ac:dyDescent="0.3">
      <c r="F71" s="39"/>
      <c r="G71" s="38"/>
      <c r="H71" s="35" t="str">
        <f>IF(F71&lt;&gt;"",COUNTIF('Obs-Saisie'!M:M,"*"&amp;I71),"")</f>
        <v/>
      </c>
      <c r="I71" s="13"/>
    </row>
    <row r="72" spans="6:9" x14ac:dyDescent="0.3">
      <c r="F72" s="39"/>
      <c r="G72" s="38"/>
      <c r="H72" s="35" t="str">
        <f>IF(F72&lt;&gt;"",COUNTIF('Obs-Saisie'!M:M,"*"&amp;I72),"")</f>
        <v/>
      </c>
      <c r="I72" s="13"/>
    </row>
    <row r="73" spans="6:9" x14ac:dyDescent="0.3">
      <c r="F73" s="39"/>
      <c r="G73" s="38"/>
      <c r="H73" s="35" t="str">
        <f>IF(F73&lt;&gt;"",COUNTIF('Obs-Saisie'!M:M,"*"&amp;I73),"")</f>
        <v/>
      </c>
      <c r="I73" s="13"/>
    </row>
    <row r="74" spans="6:9" x14ac:dyDescent="0.3">
      <c r="F74" s="39"/>
      <c r="G74" s="38"/>
      <c r="H74" s="35" t="str">
        <f>IF(F74&lt;&gt;"",COUNTIF('Obs-Saisie'!M:M,"*"&amp;I74),"")</f>
        <v/>
      </c>
      <c r="I74" s="13"/>
    </row>
    <row r="75" spans="6:9" x14ac:dyDescent="0.3">
      <c r="F75" s="39"/>
      <c r="G75" s="38"/>
      <c r="H75" s="35" t="str">
        <f>IF(F75&lt;&gt;"",COUNTIF('Obs-Saisie'!M:M,"*"&amp;I75),"")</f>
        <v/>
      </c>
      <c r="I75" s="13"/>
    </row>
    <row r="76" spans="6:9" x14ac:dyDescent="0.3">
      <c r="F76" s="39"/>
      <c r="G76" s="38"/>
      <c r="H76" s="35" t="str">
        <f>IF(F76&lt;&gt;"",COUNTIF('Obs-Saisie'!M:M,"*"&amp;I76),"")</f>
        <v/>
      </c>
      <c r="I76" s="13"/>
    </row>
    <row r="77" spans="6:9" x14ac:dyDescent="0.3">
      <c r="F77" s="39"/>
      <c r="G77" s="38"/>
      <c r="H77" s="35" t="str">
        <f>IF(F77&lt;&gt;"",COUNTIF('Obs-Saisie'!M:M,"*"&amp;I77),"")</f>
        <v/>
      </c>
      <c r="I77" s="13"/>
    </row>
    <row r="78" spans="6:9" x14ac:dyDescent="0.3">
      <c r="F78" s="39"/>
      <c r="G78" s="38"/>
      <c r="H78" s="35" t="str">
        <f>IF(F78&lt;&gt;"",COUNTIF('Obs-Saisie'!M:M,"*"&amp;I78),"")</f>
        <v/>
      </c>
      <c r="I78" s="13"/>
    </row>
    <row r="79" spans="6:9" x14ac:dyDescent="0.3">
      <c r="F79" s="39"/>
      <c r="G79" s="38"/>
      <c r="H79" s="35" t="str">
        <f>IF(F79&lt;&gt;"",COUNTIF('Obs-Saisie'!M:M,"*"&amp;I79),"")</f>
        <v/>
      </c>
      <c r="I79" s="13"/>
    </row>
    <row r="80" spans="6:9" x14ac:dyDescent="0.3">
      <c r="F80" s="39"/>
      <c r="G80" s="38"/>
      <c r="H80" s="35" t="str">
        <f>IF(F80&lt;&gt;"",COUNTIF('Obs-Saisie'!M:M,"*"&amp;I80),"")</f>
        <v/>
      </c>
      <c r="I80" s="13"/>
    </row>
    <row r="81" spans="6:9" x14ac:dyDescent="0.3">
      <c r="F81" s="39"/>
      <c r="G81" s="38"/>
      <c r="H81" s="35" t="str">
        <f>IF(F81&lt;&gt;"",COUNTIF('Obs-Saisie'!M:M,"*"&amp;I81),"")</f>
        <v/>
      </c>
      <c r="I81" s="13"/>
    </row>
    <row r="82" spans="6:9" x14ac:dyDescent="0.3">
      <c r="F82" s="39"/>
      <c r="G82" s="38"/>
      <c r="H82" s="35" t="str">
        <f>IF(F82&lt;&gt;"",COUNTIF('Obs-Saisie'!M:M,"*"&amp;I82),"")</f>
        <v/>
      </c>
      <c r="I82" s="13"/>
    </row>
    <row r="83" spans="6:9" x14ac:dyDescent="0.3">
      <c r="F83" s="39"/>
      <c r="G83" s="38"/>
      <c r="H83" s="35" t="str">
        <f>IF(F83&lt;&gt;"",COUNTIF('Obs-Saisie'!M:M,"*"&amp;I83),"")</f>
        <v/>
      </c>
      <c r="I83" s="13"/>
    </row>
    <row r="84" spans="6:9" x14ac:dyDescent="0.3">
      <c r="F84" s="39"/>
      <c r="G84" s="38"/>
      <c r="H84" s="35" t="str">
        <f>IF(F84&lt;&gt;"",COUNTIF('Obs-Saisie'!M:M,"*"&amp;I84),"")</f>
        <v/>
      </c>
      <c r="I84" s="83"/>
    </row>
    <row r="85" spans="6:9" x14ac:dyDescent="0.3">
      <c r="F85" s="39"/>
      <c r="G85" s="38"/>
      <c r="H85" s="35" t="str">
        <f>IF(F85&lt;&gt;"",COUNTIF('Obs-Saisie'!M:M,"*"&amp;I85),"")</f>
        <v/>
      </c>
      <c r="I85" s="13"/>
    </row>
    <row r="86" spans="6:9" x14ac:dyDescent="0.3">
      <c r="F86" s="39"/>
      <c r="G86" s="38"/>
      <c r="H86" s="35" t="str">
        <f>IF(F86&lt;&gt;"",COUNTIF('Obs-Saisie'!M:M,"*"&amp;I86),"")</f>
        <v/>
      </c>
      <c r="I86" s="13"/>
    </row>
    <row r="87" spans="6:9" x14ac:dyDescent="0.3">
      <c r="F87" s="39"/>
      <c r="G87" s="38"/>
      <c r="H87" s="35" t="str">
        <f>IF(F87&lt;&gt;"",COUNTIF('Obs-Saisie'!M:M,"*"&amp;I87),"")</f>
        <v/>
      </c>
      <c r="I87" s="13"/>
    </row>
    <row r="88" spans="6:9" x14ac:dyDescent="0.3">
      <c r="F88" s="39"/>
      <c r="G88" s="38"/>
      <c r="H88" s="35" t="str">
        <f>IF(F88&lt;&gt;"",COUNTIF('Obs-Saisie'!M:M,"*"&amp;I88),"")</f>
        <v/>
      </c>
      <c r="I88" s="13"/>
    </row>
    <row r="89" spans="6:9" x14ac:dyDescent="0.3">
      <c r="F89" s="39"/>
      <c r="G89" s="38"/>
      <c r="H89" s="35" t="str">
        <f>IF(F89&lt;&gt;"",COUNTIF('Obs-Saisie'!M:M,"*"&amp;I89),"")</f>
        <v/>
      </c>
      <c r="I89" s="13"/>
    </row>
    <row r="90" spans="6:9" x14ac:dyDescent="0.3">
      <c r="F90" s="39"/>
      <c r="G90" s="38"/>
      <c r="H90" s="35" t="str">
        <f>IF(F90&lt;&gt;"",COUNTIF('Obs-Saisie'!M:M,"*"&amp;I90),"")</f>
        <v/>
      </c>
      <c r="I90" s="13"/>
    </row>
    <row r="91" spans="6:9" x14ac:dyDescent="0.3">
      <c r="F91" s="39"/>
      <c r="G91" s="38"/>
      <c r="H91" s="35" t="str">
        <f>IF(F91&lt;&gt;"",COUNTIF('Obs-Saisie'!M:M,"*"&amp;I91),"")</f>
        <v/>
      </c>
      <c r="I91" s="13"/>
    </row>
    <row r="92" spans="6:9" x14ac:dyDescent="0.3">
      <c r="F92" s="39"/>
      <c r="G92" s="38"/>
      <c r="H92" s="35" t="str">
        <f>IF(F92&lt;&gt;"",COUNTIF('Obs-Saisie'!M:M,"*"&amp;I92),"")</f>
        <v/>
      </c>
      <c r="I92" s="13"/>
    </row>
    <row r="93" spans="6:9" x14ac:dyDescent="0.3">
      <c r="F93" s="39"/>
      <c r="G93" s="38"/>
      <c r="H93" s="35" t="str">
        <f>IF(F93&lt;&gt;"",COUNTIF('Obs-Saisie'!M:M,"*"&amp;I93),"")</f>
        <v/>
      </c>
      <c r="I93" s="13"/>
    </row>
    <row r="94" spans="6:9" x14ac:dyDescent="0.3">
      <c r="F94" s="39"/>
      <c r="G94" s="38"/>
      <c r="H94" s="35" t="str">
        <f>IF(F94&lt;&gt;"",COUNTIF('Obs-Saisie'!M:M,"*"&amp;I94),"")</f>
        <v/>
      </c>
      <c r="I94" s="13"/>
    </row>
    <row r="95" spans="6:9" x14ac:dyDescent="0.3">
      <c r="F95" s="39"/>
      <c r="G95" s="38"/>
      <c r="H95" s="35" t="str">
        <f>IF(F95&lt;&gt;"",COUNTIF('Obs-Saisie'!M:M,"*"&amp;I95),"")</f>
        <v/>
      </c>
      <c r="I95" s="13"/>
    </row>
    <row r="96" spans="6:9" x14ac:dyDescent="0.3">
      <c r="F96" s="39"/>
      <c r="G96" s="38"/>
      <c r="H96" s="35" t="str">
        <f>IF(F96&lt;&gt;"",COUNTIF('Obs-Saisie'!M:M,"*"&amp;I96),"")</f>
        <v/>
      </c>
      <c r="I96" s="13"/>
    </row>
    <row r="97" spans="6:9" x14ac:dyDescent="0.3">
      <c r="F97" s="39"/>
      <c r="G97" s="38"/>
      <c r="H97" s="35" t="str">
        <f>IF(F97&lt;&gt;"",COUNTIF('Obs-Saisie'!M:M,"*"&amp;I97),"")</f>
        <v/>
      </c>
      <c r="I97" s="13"/>
    </row>
    <row r="98" spans="6:9" x14ac:dyDescent="0.3">
      <c r="F98" s="39"/>
      <c r="G98" s="38"/>
      <c r="H98" s="35" t="str">
        <f>IF(F98&lt;&gt;"",COUNTIF('Obs-Saisie'!M:M,"*"&amp;I98),"")</f>
        <v/>
      </c>
      <c r="I98" s="13"/>
    </row>
    <row r="99" spans="6:9" x14ac:dyDescent="0.3">
      <c r="F99" s="39"/>
      <c r="G99" s="38"/>
      <c r="H99" s="35" t="str">
        <f>IF(F99&lt;&gt;"",COUNTIF('Obs-Saisie'!M:M,"*"&amp;I99),"")</f>
        <v/>
      </c>
      <c r="I99" s="13"/>
    </row>
    <row r="100" spans="6:9" x14ac:dyDescent="0.3">
      <c r="F100" s="39"/>
      <c r="G100" s="38"/>
      <c r="H100" s="35" t="str">
        <f>IF(F100&lt;&gt;"",COUNTIF('Obs-Saisie'!M:M,"*"&amp;I100),"")</f>
        <v/>
      </c>
      <c r="I100" s="13"/>
    </row>
    <row r="101" spans="6:9" x14ac:dyDescent="0.3">
      <c r="F101" s="39"/>
      <c r="G101" s="38"/>
      <c r="H101" s="35" t="str">
        <f>IF(F101&lt;&gt;"",COUNTIF('Obs-Saisie'!M:M,"*"&amp;I101),"")</f>
        <v/>
      </c>
      <c r="I101" s="13"/>
    </row>
    <row r="102" spans="6:9" x14ac:dyDescent="0.3">
      <c r="F102" s="39"/>
      <c r="G102" s="38"/>
      <c r="H102" s="35" t="str">
        <f>IF(F102&lt;&gt;"",COUNTIF('Obs-Saisie'!M:M,"*"&amp;I102),"")</f>
        <v/>
      </c>
      <c r="I102" s="13"/>
    </row>
    <row r="103" spans="6:9" x14ac:dyDescent="0.3">
      <c r="F103" s="39"/>
      <c r="G103" s="38"/>
      <c r="H103" s="35" t="str">
        <f>IF(F103&lt;&gt;"",COUNTIF('Obs-Saisie'!M:M,"*"&amp;I103),"")</f>
        <v/>
      </c>
      <c r="I103" s="13"/>
    </row>
    <row r="104" spans="6:9" x14ac:dyDescent="0.3">
      <c r="F104" s="39"/>
      <c r="G104" s="38"/>
      <c r="H104" s="35" t="str">
        <f>IF(F104&lt;&gt;"",COUNTIF('Obs-Saisie'!M:M,"*"&amp;I104),"")</f>
        <v/>
      </c>
      <c r="I104" s="13"/>
    </row>
    <row r="105" spans="6:9" x14ac:dyDescent="0.3">
      <c r="F105" s="39"/>
      <c r="G105" s="38"/>
      <c r="H105" s="35" t="str">
        <f>IF(F105&lt;&gt;"",COUNTIF('Obs-Saisie'!M:M,"*"&amp;I105),"")</f>
        <v/>
      </c>
      <c r="I105" s="13"/>
    </row>
    <row r="106" spans="6:9" x14ac:dyDescent="0.3">
      <c r="F106" s="39"/>
      <c r="G106" s="38"/>
      <c r="H106" s="35" t="str">
        <f>IF(F106&lt;&gt;"",COUNTIF('Obs-Saisie'!M:M,"*"&amp;I106),"")</f>
        <v/>
      </c>
      <c r="I106" s="13"/>
    </row>
    <row r="107" spans="6:9" x14ac:dyDescent="0.3">
      <c r="F107" s="39"/>
      <c r="G107" s="38"/>
      <c r="H107" s="35" t="str">
        <f>IF(F107&lt;&gt;"",COUNTIF('Obs-Saisie'!M:M,"*"&amp;I107),"")</f>
        <v/>
      </c>
      <c r="I107" s="13"/>
    </row>
    <row r="108" spans="6:9" x14ac:dyDescent="0.3">
      <c r="F108" s="39"/>
      <c r="G108" s="38"/>
      <c r="H108" s="35" t="str">
        <f>IF(F108&lt;&gt;"",COUNTIF('Obs-Saisie'!M:M,"*"&amp;I108),"")</f>
        <v/>
      </c>
      <c r="I108" s="13"/>
    </row>
    <row r="109" spans="6:9" x14ac:dyDescent="0.3">
      <c r="F109" s="39"/>
      <c r="G109" s="38"/>
      <c r="H109" s="35" t="str">
        <f>IF(F109&lt;&gt;"",COUNTIF('Obs-Saisie'!M:M,"*"&amp;I109),"")</f>
        <v/>
      </c>
      <c r="I109" s="13"/>
    </row>
    <row r="110" spans="6:9" x14ac:dyDescent="0.3">
      <c r="F110" s="39"/>
      <c r="G110" s="38"/>
      <c r="H110" s="35" t="str">
        <f>IF(F110&lt;&gt;"",COUNTIF('Obs-Saisie'!M:M,"*"&amp;I110),"")</f>
        <v/>
      </c>
      <c r="I110" s="13"/>
    </row>
    <row r="111" spans="6:9" x14ac:dyDescent="0.3">
      <c r="F111" s="39"/>
      <c r="G111" s="38"/>
      <c r="H111" s="35" t="str">
        <f>IF(F111&lt;&gt;"",COUNTIF('Obs-Saisie'!M:M,"*"&amp;I111),"")</f>
        <v/>
      </c>
      <c r="I111" s="13"/>
    </row>
    <row r="112" spans="6:9" x14ac:dyDescent="0.3">
      <c r="F112" s="39"/>
      <c r="G112" s="38"/>
      <c r="H112" s="35" t="str">
        <f>IF(F112&lt;&gt;"",COUNTIF('Obs-Saisie'!M:M,"*"&amp;I112),"")</f>
        <v/>
      </c>
      <c r="I112" s="13"/>
    </row>
    <row r="113" spans="6:9" x14ac:dyDescent="0.3">
      <c r="F113" s="39"/>
      <c r="G113" s="38"/>
      <c r="H113" s="35" t="str">
        <f>IF(F113&lt;&gt;"",COUNTIF('Obs-Saisie'!M:M,"*"&amp;I113),"")</f>
        <v/>
      </c>
      <c r="I113" s="13"/>
    </row>
    <row r="114" spans="6:9" x14ac:dyDescent="0.3">
      <c r="F114" s="39"/>
      <c r="G114" s="38"/>
      <c r="H114" s="35" t="str">
        <f>IF(F114&lt;&gt;"",COUNTIF('Obs-Saisie'!M:M,"*"&amp;I114),"")</f>
        <v/>
      </c>
      <c r="I114" s="13"/>
    </row>
  </sheetData>
  <sheetProtection selectLockedCells="1" selectUnlockedCells="1"/>
  <dataConsolidate/>
  <dataValidations disablePrompts="1" count="1">
    <dataValidation type="list" allowBlank="1" showInputMessage="1" sqref="O6" xr:uid="{822C01E5-E1EF-4F4E-8ECA-8DCFCB1960EB}">
      <formula1>_xlfn.ANCHORARRAY($M$6)</formula1>
    </dataValidation>
  </dataValidations>
  <pageMargins left="0.7" right="0.7" top="0.75" bottom="0.75" header="0.3" footer="0.3"/>
  <pageSetup paperSize="9" orientation="portrait" horizontalDpi="0" verticalDpi="0"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941D7-A14A-4B17-8394-E5446C92E3E4}">
  <sheetPr codeName="Feuil21"/>
  <dimension ref="B2:L55"/>
  <sheetViews>
    <sheetView showGridLines="0" zoomScale="99" zoomScaleNormal="99" workbookViewId="0">
      <selection activeCell="D7" sqref="D7"/>
    </sheetView>
  </sheetViews>
  <sheetFormatPr baseColWidth="10" defaultColWidth="11.44140625" defaultRowHeight="14.4" x14ac:dyDescent="0.3"/>
  <cols>
    <col min="1" max="1" width="5.6640625" customWidth="1"/>
    <col min="2" max="2" width="12.6640625" style="3" customWidth="1"/>
    <col min="3" max="3" width="30.6640625" style="34" customWidth="1"/>
    <col min="4" max="4" width="12.6640625" style="3" customWidth="1"/>
    <col min="5" max="5" width="5.6640625" customWidth="1"/>
    <col min="6" max="6" width="12.6640625" style="3" customWidth="1"/>
    <col min="7" max="7" width="30.6640625" style="34" customWidth="1"/>
    <col min="8" max="8" width="12.6640625" customWidth="1"/>
    <col min="9" max="9" width="5.6640625" customWidth="1"/>
    <col min="10" max="10" width="12.6640625" customWidth="1"/>
    <col min="11" max="11" width="30.6640625" customWidth="1"/>
    <col min="12" max="12" width="12.6640625" customWidth="1"/>
  </cols>
  <sheetData>
    <row r="2" spans="2:12" hidden="1" x14ac:dyDescent="0.3"/>
    <row r="3" spans="2:12" hidden="1" x14ac:dyDescent="0.3"/>
    <row r="4" spans="2:12" hidden="1" x14ac:dyDescent="0.3"/>
    <row r="5" spans="2:12" s="1" customFormat="1" ht="36" x14ac:dyDescent="0.3">
      <c r="B5" s="49" t="s">
        <v>30</v>
      </c>
      <c r="C5" s="40" t="s">
        <v>45</v>
      </c>
      <c r="D5" s="47" t="s">
        <v>43</v>
      </c>
      <c r="F5" s="48" t="s">
        <v>30</v>
      </c>
      <c r="G5" s="40" t="s">
        <v>44</v>
      </c>
      <c r="H5" s="47" t="s">
        <v>43</v>
      </c>
      <c r="J5" s="48" t="s">
        <v>30</v>
      </c>
      <c r="K5" s="40" t="s">
        <v>110</v>
      </c>
      <c r="L5" s="47" t="s">
        <v>43</v>
      </c>
    </row>
    <row r="6" spans="2:12" x14ac:dyDescent="0.3">
      <c r="B6" s="35" t="s">
        <v>42</v>
      </c>
      <c r="C6" s="38" t="s">
        <v>41</v>
      </c>
      <c r="D6" s="35">
        <f>IF(B6&lt;&gt;"",COUNTIF('Obs-Saisie'!$K$10:$K$2107,'EP-Data'!$B6),"")</f>
        <v>0</v>
      </c>
      <c r="F6" s="46" t="s">
        <v>40</v>
      </c>
      <c r="G6" s="45" t="s">
        <v>39</v>
      </c>
      <c r="H6" s="35">
        <f>IF(F6&lt;&gt;"",COUNTIF('Obs-Saisie'!$D$10:$D$2107,'EP-Data'!$F6),"")</f>
        <v>0</v>
      </c>
      <c r="J6" s="44" t="s">
        <v>38</v>
      </c>
      <c r="K6" s="43" t="s">
        <v>37</v>
      </c>
      <c r="L6" s="35" t="str">
        <f>IF(COUNTIF('Obs-Saisie'!$E$10:$E$2107,'EP-Data'!$J6)&lt;&gt;0,COUNTIF('Obs-Saisie'!$E$10:$E$2107,'EP-Data'!$J6),"")</f>
        <v/>
      </c>
    </row>
    <row r="7" spans="2:12" x14ac:dyDescent="0.3">
      <c r="B7" s="35" t="s">
        <v>160</v>
      </c>
      <c r="C7" s="38" t="s">
        <v>159</v>
      </c>
      <c r="D7" s="35">
        <f>IF(B7&lt;&gt;"",COUNTIF('Obs-Saisie'!$K$10:$K$2107,'EP-Data'!$B7),"")</f>
        <v>0</v>
      </c>
      <c r="F7" s="35" t="s">
        <v>160</v>
      </c>
      <c r="G7" s="38" t="s">
        <v>159</v>
      </c>
      <c r="H7" s="35">
        <f>IF(F7&lt;&gt;"",COUNTIF('Obs-Saisie'!$D$10:$D$2107,'EP-Data'!$F7),"")</f>
        <v>0</v>
      </c>
      <c r="J7" s="35" t="s">
        <v>36</v>
      </c>
      <c r="K7" s="38" t="s">
        <v>35</v>
      </c>
      <c r="L7" s="35" t="str">
        <f>IF(COUNTIF('Obs-Saisie'!$E$10:$E$2107,'EP-Data'!$J7)&lt;&gt;0,COUNTIF('Obs-Saisie'!$E$10:$E$2107,'EP-Data'!$J7),"")</f>
        <v/>
      </c>
    </row>
    <row r="8" spans="2:12" x14ac:dyDescent="0.3">
      <c r="B8" s="35"/>
      <c r="C8" s="38"/>
      <c r="D8" s="35" t="str">
        <f>IF(B8&lt;&gt;"",COUNTIF('Obs-Saisie'!$K$10:$K$2107,'EP-Data'!$B8),"")</f>
        <v/>
      </c>
      <c r="F8" s="42"/>
      <c r="G8" s="41"/>
      <c r="H8" s="35" t="str">
        <f>IF(F8&lt;&gt;"",COUNTIF('Obs-Saisie'!$D$10:$D$2107,'EP-Data'!$F8),"")</f>
        <v/>
      </c>
      <c r="J8" s="35" t="s">
        <v>34</v>
      </c>
      <c r="K8" s="38" t="s">
        <v>33</v>
      </c>
      <c r="L8" s="35" t="str">
        <f>IF(COUNTIF('Obs-Saisie'!$E$10:$E$2107,'EP-Data'!$J8)&lt;&gt;0,COUNTIF('Obs-Saisie'!$E$10:$E$2107,'EP-Data'!$J8),"")</f>
        <v/>
      </c>
    </row>
    <row r="9" spans="2:12" x14ac:dyDescent="0.3">
      <c r="B9" s="35"/>
      <c r="C9" s="38"/>
      <c r="D9" s="35" t="str">
        <f>IF(B9&lt;&gt;"",COUNTIF('Obs-Saisie'!$K$10:$K$2107,'EP-Data'!$B9),"")</f>
        <v/>
      </c>
      <c r="F9" s="35"/>
      <c r="G9" s="38"/>
      <c r="H9" s="35" t="str">
        <f>IF(F9&lt;&gt;"",COUNTIF('Obs-Saisie'!$D$10:$D$2107,'EP-Data'!$F9),"")</f>
        <v/>
      </c>
      <c r="J9" s="35" t="s">
        <v>32</v>
      </c>
      <c r="K9" s="38" t="s">
        <v>31</v>
      </c>
      <c r="L9" s="35" t="str">
        <f>IF(COUNTIF('Obs-Saisie'!$E$10:$E$2107,'EP-Data'!$J9)&lt;&gt;0,COUNTIF('Obs-Saisie'!$E$10:$E$2107,'EP-Data'!$J9),"")</f>
        <v/>
      </c>
    </row>
    <row r="10" spans="2:12" x14ac:dyDescent="0.3">
      <c r="B10" s="35"/>
      <c r="C10" s="38"/>
      <c r="D10" s="35" t="str">
        <f>IF(B10&lt;&gt;"",COUNTIF('Obs-Saisie'!$K$10:$K$2107,'EP-Data'!$B10),"")</f>
        <v/>
      </c>
      <c r="F10" s="35"/>
      <c r="G10" s="38"/>
      <c r="H10" s="35" t="str">
        <f>IF(F10&lt;&gt;"",COUNTIF('Obs-Saisie'!$D$10:$D$2107,'EP-Data'!$F10),"")</f>
        <v/>
      </c>
      <c r="J10" s="35"/>
      <c r="K10" s="38"/>
      <c r="L10" s="35" t="str">
        <f>IF(COUNTIF('Obs-Saisie'!$E$10:$E$2107,'EP-Data'!$J10)&lt;&gt;0,COUNTIF('Obs-Saisie'!$E$10:$E$2107,'EP-Data'!$J10),"")</f>
        <v/>
      </c>
    </row>
    <row r="11" spans="2:12" x14ac:dyDescent="0.3">
      <c r="B11" s="35"/>
      <c r="C11" s="38"/>
      <c r="D11" s="35" t="str">
        <f>IF(B11&lt;&gt;"",COUNTIF('Obs-Saisie'!$K$10:$K$2107,'EP-Data'!$B11),"")</f>
        <v/>
      </c>
      <c r="F11" s="35"/>
      <c r="G11" s="38"/>
      <c r="H11" s="35" t="str">
        <f>IF(F11&lt;&gt;"",COUNTIF('Obs-Saisie'!$D$10:$D$2107,'EP-Data'!$F11),"")</f>
        <v/>
      </c>
      <c r="J11" s="35"/>
      <c r="K11" s="38"/>
      <c r="L11" s="35" t="str">
        <f>IF(COUNTIF('Obs-Saisie'!$E$10:$E$2107,'EP-Data'!$J11)&lt;&gt;0,COUNTIF('Obs-Saisie'!$E$10:$E$2107,'EP-Data'!$J11),"")</f>
        <v/>
      </c>
    </row>
    <row r="12" spans="2:12" x14ac:dyDescent="0.3">
      <c r="B12" s="35"/>
      <c r="C12" s="38"/>
      <c r="D12" s="35" t="str">
        <f>IF(B12&lt;&gt;"",COUNTIF('Obs-Saisie'!$K$10:$K$2107,'EP-Data'!$B12),"")</f>
        <v/>
      </c>
      <c r="F12" s="35"/>
      <c r="G12" s="38"/>
      <c r="H12" s="35" t="str">
        <f>IF(F12&lt;&gt;"",COUNTIF('Obs-Saisie'!$D$10:$D$2107,'EP-Data'!$F12),"")</f>
        <v/>
      </c>
    </row>
    <row r="13" spans="2:12" x14ac:dyDescent="0.3">
      <c r="B13" s="35"/>
      <c r="C13" s="38"/>
      <c r="D13" s="35" t="str">
        <f>IF(B13&lt;&gt;"",COUNTIF('Obs-Saisie'!$K$10:$K$2107,'EP-Data'!$B13),"")</f>
        <v/>
      </c>
      <c r="F13" s="35"/>
      <c r="G13" s="38"/>
      <c r="H13" s="35" t="str">
        <f>IF(F13&lt;&gt;"",COUNTIF('Obs-Saisie'!$D$10:$D$2107,'EP-Data'!$F13),"")</f>
        <v/>
      </c>
    </row>
    <row r="14" spans="2:12" x14ac:dyDescent="0.3">
      <c r="B14" s="35"/>
      <c r="C14" s="38"/>
      <c r="D14" s="35" t="str">
        <f>IF(B14&lt;&gt;"",COUNTIF('Obs-Saisie'!$K$10:$K$2107,'EP-Data'!$B14),"")</f>
        <v/>
      </c>
      <c r="F14" s="35"/>
      <c r="G14" s="38"/>
      <c r="H14" s="35" t="str">
        <f>IF(F14&lt;&gt;"",COUNTIF('Obs-Saisie'!$D$10:$D$2107,'EP-Data'!$F14),"")</f>
        <v/>
      </c>
      <c r="J14" s="465" t="s">
        <v>30</v>
      </c>
      <c r="K14" s="398" t="s">
        <v>29</v>
      </c>
      <c r="L14" s="406" t="s">
        <v>28</v>
      </c>
    </row>
    <row r="15" spans="2:12" ht="11.4" customHeight="1" x14ac:dyDescent="0.3">
      <c r="B15" s="35"/>
      <c r="C15" s="38"/>
      <c r="D15" s="35" t="str">
        <f>IF(B15&lt;&gt;"",COUNTIF('Obs-Saisie'!$K$10:$K$2107,'EP-Data'!$B15),"")</f>
        <v/>
      </c>
      <c r="F15" s="35"/>
      <c r="G15" s="38"/>
      <c r="H15" s="35" t="str">
        <f>IF(F15&lt;&gt;"",COUNTIF('Obs-Saisie'!$D$10:$D$2107,'EP-Data'!$F15),"")</f>
        <v/>
      </c>
      <c r="J15" s="466"/>
      <c r="K15" s="399"/>
      <c r="L15" s="407"/>
    </row>
    <row r="16" spans="2:12" x14ac:dyDescent="0.3">
      <c r="B16" s="35"/>
      <c r="C16" s="38"/>
      <c r="D16" s="35" t="str">
        <f>IF(B16&lt;&gt;"",COUNTIF('Obs-Saisie'!$K$10:$K$2107,'EP-Data'!$B16),"")</f>
        <v/>
      </c>
      <c r="F16" s="35"/>
      <c r="G16" s="38"/>
      <c r="H16" s="35" t="str">
        <f>IF(F16&lt;&gt;"",COUNTIF('Obs-Saisie'!$D$10:$D$2107,'EP-Data'!$F16),"")</f>
        <v/>
      </c>
      <c r="J16" s="35" t="s">
        <v>158</v>
      </c>
      <c r="K16" s="38" t="s">
        <v>157</v>
      </c>
      <c r="L16" s="35" t="str">
        <f>IF(COUNTIF('Obs-Saisie'!$H$10:$H$2107,'EP-Data'!$J16)&lt;&gt;0,COUNTIF('Obs-Saisie'!$H$10:$H$2107,'EP-Data'!$J16),"")</f>
        <v/>
      </c>
    </row>
    <row r="17" spans="2:12" x14ac:dyDescent="0.3">
      <c r="B17" s="35"/>
      <c r="C17" s="38"/>
      <c r="D17" s="35" t="str">
        <f>IF(B17&lt;&gt;"",COUNTIF('Obs-Saisie'!$K$10:$K$2107,'EP-Data'!$B17),"")</f>
        <v/>
      </c>
      <c r="F17" s="35"/>
      <c r="G17" s="38"/>
      <c r="H17" s="35" t="str">
        <f>IF(F17&lt;&gt;"",COUNTIF('Obs-Saisie'!$D$10:$D$2107,'EP-Data'!$F17),"")</f>
        <v/>
      </c>
      <c r="J17" s="35"/>
      <c r="K17" s="38"/>
      <c r="L17" s="35" t="str">
        <f>IF(COUNTIF('Obs-Saisie'!$H$10:$H$2107,'EP-Data'!$J17)&lt;&gt;0,COUNTIF('Obs-Saisie'!$H$10:$H$2107,'EP-Data'!$J17),"")</f>
        <v/>
      </c>
    </row>
    <row r="18" spans="2:12" x14ac:dyDescent="0.3">
      <c r="B18" s="35"/>
      <c r="C18" s="38"/>
      <c r="D18" s="35" t="str">
        <f>IF(B18&lt;&gt;"",COUNTIF('Obs-Saisie'!$K$10:$K$2107,'EP-Data'!$B18),"")</f>
        <v/>
      </c>
      <c r="F18" s="35"/>
      <c r="G18" s="38"/>
      <c r="H18" s="35" t="str">
        <f>IF(F18&lt;&gt;"",COUNTIF('Obs-Saisie'!$D$10:$D$2107,'EP-Data'!$F18),"")</f>
        <v/>
      </c>
      <c r="J18" s="35"/>
      <c r="K18" s="38"/>
      <c r="L18" s="35" t="str">
        <f>IF(COUNTIF('Obs-Saisie'!$H$10:$H$2107,'EP-Data'!$J18)&lt;&gt;0,COUNTIF('Obs-Saisie'!$H$10:$H$2107,'EP-Data'!$J18),"")</f>
        <v/>
      </c>
    </row>
    <row r="19" spans="2:12" x14ac:dyDescent="0.3">
      <c r="B19" s="35"/>
      <c r="C19" s="38"/>
      <c r="D19" s="35" t="str">
        <f>IF(B19&lt;&gt;"",COUNTIF('Obs-Saisie'!$K$10:$K$2107,'EP-Data'!$B19),"")</f>
        <v/>
      </c>
      <c r="F19" s="35"/>
      <c r="G19" s="38"/>
      <c r="H19" s="35" t="str">
        <f>IF(F19&lt;&gt;"",COUNTIF('Obs-Saisie'!$D$10:$D$2107,'EP-Data'!$F19),"")</f>
        <v/>
      </c>
      <c r="J19" s="35"/>
      <c r="K19" s="38"/>
      <c r="L19" s="35" t="str">
        <f>IF(COUNTIF('Obs-Saisie'!$H$10:$H$2107,'EP-Data'!$J19)&lt;&gt;0,COUNTIF('Obs-Saisie'!$H$10:$H$2107,'EP-Data'!$J19),"")</f>
        <v/>
      </c>
    </row>
    <row r="20" spans="2:12" x14ac:dyDescent="0.3">
      <c r="B20" s="35"/>
      <c r="C20" s="38"/>
      <c r="D20" s="35" t="str">
        <f>IF(B20&lt;&gt;"",COUNTIF('Obs-Saisie'!$K$10:$K$2107,'EP-Data'!$B20),"")</f>
        <v/>
      </c>
      <c r="F20" s="35"/>
      <c r="G20" s="38"/>
      <c r="H20" s="35" t="str">
        <f>IF(F20&lt;&gt;"",COUNTIF('Obs-Saisie'!$D$10:$D$2107,'EP-Data'!$F20),"")</f>
        <v/>
      </c>
      <c r="J20" s="35"/>
      <c r="K20" s="38"/>
      <c r="L20" s="35" t="str">
        <f>IF(COUNTIF('Obs-Saisie'!$H$10:$H$2107,'EP-Data'!$J20)&lt;&gt;0,COUNTIF('Obs-Saisie'!$H$10:$H$2107,'EP-Data'!$J20),"")</f>
        <v/>
      </c>
    </row>
    <row r="21" spans="2:12" x14ac:dyDescent="0.3">
      <c r="B21" s="35"/>
      <c r="C21" s="38"/>
      <c r="D21" s="35" t="str">
        <f>IF(B21&lt;&gt;"",COUNTIF('Obs-Saisie'!$K$10:$K$2107,'EP-Data'!$B21),"")</f>
        <v/>
      </c>
      <c r="F21" s="35"/>
      <c r="G21" s="38"/>
      <c r="H21" s="35" t="str">
        <f>IF(F21&lt;&gt;"",COUNTIF('Obs-Saisie'!$D$10:$D$2107,'EP-Data'!$F21),"")</f>
        <v/>
      </c>
      <c r="J21" s="35"/>
      <c r="K21" s="38"/>
      <c r="L21" s="35" t="str">
        <f>IF(COUNTIF('Obs-Saisie'!$H$10:$H$2107,'EP-Data'!$J21)&lt;&gt;0,COUNTIF('Obs-Saisie'!$H$10:$H$2107,'EP-Data'!$J21),"")</f>
        <v/>
      </c>
    </row>
    <row r="22" spans="2:12" x14ac:dyDescent="0.3">
      <c r="B22" s="35"/>
      <c r="C22" s="38"/>
      <c r="D22" s="35" t="str">
        <f>IF(B22&lt;&gt;"",COUNTIF('Obs-Saisie'!$K$10:$K$2107,'EP-Data'!$B22),"")</f>
        <v/>
      </c>
      <c r="F22" s="35"/>
      <c r="G22" s="38"/>
      <c r="H22" s="35" t="str">
        <f>IF(F22&lt;&gt;"",COUNTIF('Obs-Saisie'!$D$10:$D$2107,'EP-Data'!$F22),"")</f>
        <v/>
      </c>
      <c r="J22" s="35"/>
      <c r="K22" s="38"/>
      <c r="L22" s="35" t="str">
        <f>IF(COUNTIF('Obs-Saisie'!$H$10:$H$2107,'EP-Data'!$J22)&lt;&gt;0,COUNTIF('Obs-Saisie'!$H$10:$H$2107,'EP-Data'!$J22),"")</f>
        <v/>
      </c>
    </row>
    <row r="23" spans="2:12" x14ac:dyDescent="0.3">
      <c r="B23" s="35"/>
      <c r="C23" s="38"/>
      <c r="D23" s="35" t="str">
        <f>IF(B23&lt;&gt;"",COUNTIF('Obs-Saisie'!$K$10:$K$2107,'EP-Data'!$B23),"")</f>
        <v/>
      </c>
      <c r="F23" s="35"/>
      <c r="G23" s="38"/>
      <c r="H23" s="35" t="str">
        <f>IF(F23&lt;&gt;"",COUNTIF('Obs-Saisie'!$D$10:$D$2107,'EP-Data'!$F23),"")</f>
        <v/>
      </c>
      <c r="J23" s="35"/>
      <c r="K23" s="38"/>
      <c r="L23" s="35" t="str">
        <f>IF(COUNTIF('Obs-Saisie'!$H$10:$H$2107,'EP-Data'!$J23)&lt;&gt;0,COUNTIF('Obs-Saisie'!$H$10:$H$2107,'EP-Data'!$J23),"")</f>
        <v/>
      </c>
    </row>
    <row r="24" spans="2:12" x14ac:dyDescent="0.3">
      <c r="B24" s="35"/>
      <c r="C24" s="38"/>
      <c r="D24" s="35" t="str">
        <f>IF(B24&lt;&gt;"",COUNTIF('Obs-Saisie'!$K$10:$K$2107,'EP-Data'!$B24),"")</f>
        <v/>
      </c>
      <c r="F24" s="35"/>
      <c r="G24" s="38"/>
      <c r="H24" s="35" t="str">
        <f>IF(F24&lt;&gt;"",COUNTIF('Obs-Saisie'!$D$10:$D$2107,'EP-Data'!$F24),"")</f>
        <v/>
      </c>
      <c r="J24" s="35"/>
      <c r="K24" s="38"/>
      <c r="L24" s="35" t="str">
        <f>IF(COUNTIF('Obs-Saisie'!$H$10:$H$2107,'EP-Data'!$J24)&lt;&gt;0,COUNTIF('Obs-Saisie'!$H$10:$H$2107,'EP-Data'!$J24),"")</f>
        <v/>
      </c>
    </row>
    <row r="25" spans="2:12" x14ac:dyDescent="0.3">
      <c r="B25" s="35"/>
      <c r="C25" s="38"/>
      <c r="D25" s="35" t="str">
        <f>IF(B25&lt;&gt;"",COUNTIF('Obs-Saisie'!$K$10:$K$2107,'EP-Data'!$B25),"")</f>
        <v/>
      </c>
      <c r="F25" s="35"/>
      <c r="G25" s="38"/>
      <c r="H25" s="35" t="str">
        <f>IF(F25&lt;&gt;"",COUNTIF('Obs-Saisie'!$D$10:$D$2107,'EP-Data'!$F25),"")</f>
        <v/>
      </c>
    </row>
    <row r="26" spans="2:12" x14ac:dyDescent="0.3">
      <c r="B26" s="35"/>
      <c r="C26" s="38"/>
      <c r="D26" s="35" t="str">
        <f>IF(B26&lt;&gt;"",COUNTIF('Obs-Saisie'!$K$10:$K$2107,'EP-Data'!$B26),"")</f>
        <v/>
      </c>
      <c r="F26" s="35"/>
      <c r="G26" s="38"/>
      <c r="H26" s="35" t="str">
        <f>IF(F26&lt;&gt;"",COUNTIF('Obs-Saisie'!$D$10:$D$2107,'EP-Data'!$F26),"")</f>
        <v/>
      </c>
      <c r="J26" s="465" t="s">
        <v>27</v>
      </c>
      <c r="K26" s="398"/>
      <c r="L26" s="406"/>
    </row>
    <row r="27" spans="2:12" x14ac:dyDescent="0.3">
      <c r="B27" s="35"/>
      <c r="C27" s="38"/>
      <c r="D27" s="35" t="str">
        <f>IF(B27&lt;&gt;"",COUNTIF('Obs-Saisie'!$K$10:$K$2107,'EP-Data'!$B27),"")</f>
        <v/>
      </c>
      <c r="F27" s="35"/>
      <c r="G27" s="38"/>
      <c r="H27" s="35" t="str">
        <f>IF(F27&lt;&gt;"",COUNTIF('Obs-Saisie'!$D$10:$D$2107,'EP-Data'!$F27),"")</f>
        <v/>
      </c>
      <c r="J27" s="466"/>
      <c r="K27" s="399"/>
      <c r="L27" s="407"/>
    </row>
    <row r="28" spans="2:12" x14ac:dyDescent="0.3">
      <c r="B28" s="35"/>
      <c r="C28" s="38"/>
      <c r="D28" s="35" t="str">
        <f>IF(B28&lt;&gt;"",COUNTIF('Obs-Saisie'!$K$10:$K$2107,'EP-Data'!$B28),"")</f>
        <v/>
      </c>
      <c r="F28" s="35"/>
      <c r="G28" s="38"/>
      <c r="H28" s="35" t="str">
        <f>IF(F28&lt;&gt;"",COUNTIF('Obs-Saisie'!$D$10:$D$2107,'EP-Data'!$F28),"")</f>
        <v/>
      </c>
      <c r="J28" s="313" t="s">
        <v>161</v>
      </c>
      <c r="K28" s="38"/>
      <c r="L28" s="35"/>
    </row>
    <row r="29" spans="2:12" x14ac:dyDescent="0.3">
      <c r="B29" s="35"/>
      <c r="C29" s="38"/>
      <c r="D29" s="35" t="str">
        <f>IF(B29&lt;&gt;"",COUNTIF('Obs-Saisie'!$K$10:$K$2107,'EP-Data'!$B29),"")</f>
        <v/>
      </c>
      <c r="F29" s="35"/>
      <c r="G29" s="38"/>
      <c r="H29" s="35" t="str">
        <f>IF(F29&lt;&gt;"",COUNTIF('Obs-Saisie'!$D$10:$D$2107,'EP-Data'!$F29),"")</f>
        <v/>
      </c>
    </row>
    <row r="30" spans="2:12" x14ac:dyDescent="0.3">
      <c r="B30" s="35"/>
      <c r="C30" s="38"/>
      <c r="D30" s="35" t="str">
        <f>IF(B30&lt;&gt;"",COUNTIF('Obs-Saisie'!$K$10:$K$2107,'EP-Data'!$B30),"")</f>
        <v/>
      </c>
      <c r="F30" s="35"/>
      <c r="G30" s="38"/>
      <c r="H30" s="35" t="str">
        <f>IF(F30&lt;&gt;"",COUNTIF('Obs-Saisie'!$D$10:$D$2107,'EP-Data'!$F30),"")</f>
        <v/>
      </c>
    </row>
    <row r="31" spans="2:12" x14ac:dyDescent="0.3">
      <c r="B31" s="35"/>
      <c r="C31" s="38"/>
      <c r="D31" s="35" t="str">
        <f>IF(B31&lt;&gt;"",COUNTIF('Obs-Saisie'!$K$10:$K$2107,'EP-Data'!$B31),"")</f>
        <v/>
      </c>
      <c r="F31" s="35"/>
      <c r="G31" s="38"/>
      <c r="H31" s="35" t="str">
        <f>IF(F31&lt;&gt;"",COUNTIF('Obs-Saisie'!$D$10:$D$2107,'EP-Data'!$F31),"")</f>
        <v/>
      </c>
    </row>
    <row r="32" spans="2:12" x14ac:dyDescent="0.3">
      <c r="B32" s="35"/>
      <c r="C32" s="38"/>
      <c r="D32" s="35" t="str">
        <f>IF(B32&lt;&gt;"",COUNTIF('Obs-Saisie'!$K$10:$K$2107,'EP-Data'!$B32),"")</f>
        <v/>
      </c>
      <c r="F32" s="35"/>
      <c r="G32" s="38"/>
      <c r="H32" s="35" t="str">
        <f>IF(F32&lt;&gt;"",COUNTIF('Obs-Saisie'!$D$10:$D$2107,'EP-Data'!$F32),"")</f>
        <v/>
      </c>
    </row>
    <row r="33" spans="2:8" x14ac:dyDescent="0.3">
      <c r="B33" s="35"/>
      <c r="C33" s="38"/>
      <c r="D33" s="35" t="str">
        <f>IF(B33&lt;&gt;"",COUNTIF('Obs-Saisie'!$K$10:$K$2107,'EP-Data'!$B33),"")</f>
        <v/>
      </c>
      <c r="F33" s="35"/>
      <c r="G33" s="38"/>
      <c r="H33" s="35" t="str">
        <f>IF(F33&lt;&gt;"",COUNTIF('Obs-Saisie'!$D$10:$D$2107,'EP-Data'!$F33),"")</f>
        <v/>
      </c>
    </row>
    <row r="34" spans="2:8" x14ac:dyDescent="0.3">
      <c r="B34" s="35"/>
      <c r="C34" s="38"/>
      <c r="D34" s="35" t="str">
        <f>IF(B34&lt;&gt;"",COUNTIF('Obs-Saisie'!$K$10:$K$2107,'EP-Data'!$B34),"")</f>
        <v/>
      </c>
      <c r="F34" s="35"/>
      <c r="G34" s="38"/>
      <c r="H34" s="35" t="str">
        <f>IF(F34&lt;&gt;"",COUNTIF('Obs-Saisie'!$D$10:$D$2107,'EP-Data'!$F34),"")</f>
        <v/>
      </c>
    </row>
    <row r="35" spans="2:8" x14ac:dyDescent="0.3">
      <c r="B35" s="35"/>
      <c r="C35" s="38"/>
      <c r="D35" s="35" t="str">
        <f>IF(B35&lt;&gt;"",COUNTIF('Obs-Saisie'!$K$10:$K$2107,'EP-Data'!$B35),"")</f>
        <v/>
      </c>
      <c r="F35" s="35"/>
      <c r="G35" s="38"/>
      <c r="H35" s="35" t="str">
        <f>IF(F35&lt;&gt;"",COUNTIF('Obs-Saisie'!$D$10:$D$2107,'EP-Data'!$F35),"")</f>
        <v/>
      </c>
    </row>
    <row r="36" spans="2:8" x14ac:dyDescent="0.3">
      <c r="B36" s="35"/>
      <c r="C36" s="38"/>
      <c r="D36" s="35" t="str">
        <f>IF(B36&lt;&gt;"",COUNTIF('Obs-Saisie'!$K$10:$K$2107,'EP-Data'!$B36),"")</f>
        <v/>
      </c>
      <c r="F36" s="35"/>
      <c r="G36" s="38"/>
      <c r="H36" s="35" t="str">
        <f>IF(F36&lt;&gt;"",COUNTIF('Obs-Saisie'!$D$10:$D$2107,'EP-Data'!$F36),"")</f>
        <v/>
      </c>
    </row>
    <row r="37" spans="2:8" x14ac:dyDescent="0.3">
      <c r="B37" s="35"/>
      <c r="C37" s="38"/>
      <c r="D37" s="35" t="str">
        <f>IF(B37&lt;&gt;"",COUNTIF('Obs-Saisie'!$K$10:$K$2107,'EP-Data'!$B37),"")</f>
        <v/>
      </c>
      <c r="F37" s="35"/>
      <c r="G37" s="38"/>
      <c r="H37" s="35" t="str">
        <f>IF(F37&lt;&gt;"",COUNTIF('Obs-Saisie'!$D$10:$D$2107,'EP-Data'!$F37),"")</f>
        <v/>
      </c>
    </row>
    <row r="38" spans="2:8" x14ac:dyDescent="0.3">
      <c r="B38" s="35"/>
      <c r="C38" s="38"/>
      <c r="D38" s="35" t="str">
        <f>IF(B38&lt;&gt;"",COUNTIF('Obs-Saisie'!$K$10:$K$2107,'EP-Data'!$B38),"")</f>
        <v/>
      </c>
      <c r="F38" s="35"/>
      <c r="G38" s="38"/>
      <c r="H38" s="35" t="str">
        <f>IF(F38&lt;&gt;"",COUNTIF('Obs-Saisie'!$D$10:$D$2107,'EP-Data'!$F38),"")</f>
        <v/>
      </c>
    </row>
    <row r="39" spans="2:8" x14ac:dyDescent="0.3">
      <c r="B39" s="35"/>
      <c r="C39" s="38"/>
      <c r="D39" s="35" t="str">
        <f>IF(B39&lt;&gt;"",COUNTIF('Obs-Saisie'!$K$10:$K$2107,'EP-Data'!$B39),"")</f>
        <v/>
      </c>
      <c r="F39" s="35"/>
      <c r="G39" s="38"/>
      <c r="H39" s="35" t="str">
        <f>IF(F39&lt;&gt;"",COUNTIF('Obs-Saisie'!$D$10:$D$2107,'EP-Data'!$F39),"")</f>
        <v/>
      </c>
    </row>
    <row r="40" spans="2:8" x14ac:dyDescent="0.3">
      <c r="B40" s="35"/>
      <c r="C40" s="38"/>
      <c r="D40" s="35" t="str">
        <f>IF(B40&lt;&gt;"",COUNTIF('Obs-Saisie'!$K$10:$K$2107,'EP-Data'!$B40),"")</f>
        <v/>
      </c>
      <c r="F40" s="35"/>
      <c r="G40" s="38"/>
      <c r="H40" s="35" t="str">
        <f>IF(F40&lt;&gt;"",COUNTIF('Obs-Saisie'!$D$10:$D$2107,'EP-Data'!$F40),"")</f>
        <v/>
      </c>
    </row>
    <row r="41" spans="2:8" x14ac:dyDescent="0.3">
      <c r="B41" s="35"/>
      <c r="C41" s="38"/>
      <c r="D41" s="35" t="str">
        <f>IF(B41&lt;&gt;"",COUNTIF('Obs-Saisie'!$K$10:$K$2107,'EP-Data'!$B41),"")</f>
        <v/>
      </c>
      <c r="F41" s="35"/>
      <c r="G41" s="38"/>
      <c r="H41" s="35" t="str">
        <f>IF(F41&lt;&gt;"",COUNTIF('Obs-Saisie'!$D$10:$D$2107,'EP-Data'!$F41),"")</f>
        <v/>
      </c>
    </row>
    <row r="42" spans="2:8" x14ac:dyDescent="0.3">
      <c r="B42" s="35"/>
      <c r="C42" s="38"/>
      <c r="D42" s="35" t="str">
        <f>IF(B42&lt;&gt;"",COUNTIF('Obs-Saisie'!$K$10:$K$2107,'EP-Data'!$B42),"")</f>
        <v/>
      </c>
      <c r="F42" s="35"/>
      <c r="G42" s="38"/>
      <c r="H42" s="35" t="str">
        <f>IF(F42&lt;&gt;"",COUNTIF('Obs-Saisie'!$D$10:$D$2107,'EP-Data'!$F42),"")</f>
        <v/>
      </c>
    </row>
    <row r="43" spans="2:8" x14ac:dyDescent="0.3">
      <c r="B43" s="35"/>
      <c r="C43" s="38"/>
      <c r="D43" s="35" t="str">
        <f>IF(B43&lt;&gt;"",COUNTIF('Obs-Saisie'!$K$10:$K$2107,'EP-Data'!$B43),"")</f>
        <v/>
      </c>
      <c r="F43" s="35"/>
      <c r="G43" s="38"/>
      <c r="H43" s="35" t="str">
        <f>IF(F43&lt;&gt;"",COUNTIF('Obs-Saisie'!$D$10:$D$2107,'EP-Data'!$F43),"")</f>
        <v/>
      </c>
    </row>
    <row r="44" spans="2:8" x14ac:dyDescent="0.3">
      <c r="B44" s="35"/>
      <c r="C44" s="38"/>
      <c r="D44" s="35" t="str">
        <f>IF(B44&lt;&gt;"",COUNTIF('Obs-Saisie'!$K$10:$K$2107,'EP-Data'!$B44),"")</f>
        <v/>
      </c>
      <c r="F44" s="35"/>
      <c r="G44" s="38"/>
      <c r="H44" s="35" t="str">
        <f>IF(F44&lt;&gt;"",COUNTIF('Obs-Saisie'!$D$10:$D$2107,'EP-Data'!$F44),"")</f>
        <v/>
      </c>
    </row>
    <row r="45" spans="2:8" x14ac:dyDescent="0.3">
      <c r="B45" s="35"/>
      <c r="C45" s="38"/>
      <c r="D45" s="35" t="str">
        <f>IF(B45&lt;&gt;"",COUNTIF('Obs-Saisie'!$K$10:$K$2107,'EP-Data'!$B45),"")</f>
        <v/>
      </c>
      <c r="F45" s="35"/>
      <c r="G45" s="38"/>
      <c r="H45" s="35" t="str">
        <f>IF(F45&lt;&gt;"",COUNTIF('Obs-Saisie'!$D$10:$D$2107,'EP-Data'!$F45),"")</f>
        <v/>
      </c>
    </row>
    <row r="46" spans="2:8" x14ac:dyDescent="0.3">
      <c r="B46" s="35"/>
      <c r="C46" s="38"/>
      <c r="D46" s="35" t="str">
        <f>IF(B46&lt;&gt;"",COUNTIF('Obs-Saisie'!$K$10:$K$2107,'EP-Data'!$B46),"")</f>
        <v/>
      </c>
      <c r="F46" s="35"/>
      <c r="G46" s="38"/>
      <c r="H46" s="35" t="str">
        <f>IF(F46&lt;&gt;"",COUNTIF('Obs-Saisie'!$D$10:$D$2107,'EP-Data'!$F46),"")</f>
        <v/>
      </c>
    </row>
    <row r="47" spans="2:8" x14ac:dyDescent="0.3">
      <c r="B47" s="35"/>
      <c r="C47" s="38"/>
      <c r="D47" s="35" t="str">
        <f>IF(B47&lt;&gt;"",COUNTIF('Obs-Saisie'!$K$10:$K$2107,'EP-Data'!$B47),"")</f>
        <v/>
      </c>
      <c r="F47" s="35"/>
      <c r="G47" s="38"/>
      <c r="H47" s="35" t="str">
        <f>IF(F47&lt;&gt;"",COUNTIF('Obs-Saisie'!$D$10:$D$2107,'EP-Data'!$F47),"")</f>
        <v/>
      </c>
    </row>
    <row r="48" spans="2:8" x14ac:dyDescent="0.3">
      <c r="B48" s="35"/>
      <c r="C48" s="38"/>
      <c r="D48" s="35" t="str">
        <f>IF(B48&lt;&gt;"",COUNTIF('Obs-Saisie'!$K$10:$K$2107,'EP-Data'!$B48),"")</f>
        <v/>
      </c>
      <c r="F48" s="35"/>
      <c r="G48" s="38"/>
      <c r="H48" s="35" t="str">
        <f>IF(F48&lt;&gt;"",COUNTIF('Obs-Saisie'!$D$10:$D$2107,'EP-Data'!$F48),"")</f>
        <v/>
      </c>
    </row>
    <row r="49" spans="2:8" x14ac:dyDescent="0.3">
      <c r="B49" s="35"/>
      <c r="C49" s="38"/>
      <c r="D49" s="35" t="str">
        <f>IF(B49&lt;&gt;"",COUNTIF('Obs-Saisie'!$K$10:$K$2107,'EP-Data'!$B49),"")</f>
        <v/>
      </c>
      <c r="F49" s="35"/>
      <c r="G49" s="38"/>
      <c r="H49" s="35" t="str">
        <f>IF(F49&lt;&gt;"",COUNTIF('Obs-Saisie'!$D$10:$D$2107,'EP-Data'!$F49),"")</f>
        <v/>
      </c>
    </row>
    <row r="50" spans="2:8" x14ac:dyDescent="0.3">
      <c r="B50" s="35"/>
      <c r="C50" s="38"/>
      <c r="D50" s="35" t="str">
        <f>IF(B50&lt;&gt;"",COUNTIF('Obs-Saisie'!$K$10:$K$2107,'EP-Data'!$B50),"")</f>
        <v/>
      </c>
      <c r="F50" s="35"/>
      <c r="G50" s="38"/>
      <c r="H50" s="35" t="str">
        <f>IF(F50&lt;&gt;"",COUNTIF('Obs-Saisie'!$D$10:$D$2107,'EP-Data'!$F50),"")</f>
        <v/>
      </c>
    </row>
    <row r="51" spans="2:8" x14ac:dyDescent="0.3">
      <c r="B51" s="35"/>
      <c r="C51" s="38"/>
      <c r="D51" s="35" t="str">
        <f>IF(B51&lt;&gt;"",COUNTIF('Obs-Saisie'!$K$10:$K$2107,'EP-Data'!$B51),"")</f>
        <v/>
      </c>
      <c r="F51" s="35"/>
      <c r="G51" s="38"/>
      <c r="H51" s="35" t="str">
        <f>IF(F51&lt;&gt;"",COUNTIF('Obs-Saisie'!$D$10:$D$2107,'EP-Data'!$F51),"")</f>
        <v/>
      </c>
    </row>
    <row r="52" spans="2:8" x14ac:dyDescent="0.3">
      <c r="B52" s="35"/>
      <c r="C52" s="38"/>
      <c r="D52" s="35" t="str">
        <f>IF(B52&lt;&gt;"",COUNTIF('Obs-Saisie'!$K$10:$K$2107,'EP-Data'!$B52),"")</f>
        <v/>
      </c>
      <c r="F52" s="35"/>
      <c r="G52" s="38"/>
      <c r="H52" s="35" t="str">
        <f>IF(F52&lt;&gt;"",COUNTIF('Obs-Saisie'!$D$10:$D$2107,'EP-Data'!$F52),"")</f>
        <v/>
      </c>
    </row>
    <row r="53" spans="2:8" x14ac:dyDescent="0.3">
      <c r="B53" s="35"/>
      <c r="C53" s="38"/>
      <c r="D53" s="35" t="str">
        <f>IF(B53&lt;&gt;"",COUNTIF('Obs-Saisie'!$K$10:$K$2107,'EP-Data'!$B53),"")</f>
        <v/>
      </c>
      <c r="F53" s="35"/>
      <c r="G53" s="38"/>
      <c r="H53" s="35" t="str">
        <f>IF(F53&lt;&gt;"",COUNTIF('Obs-Saisie'!$D$10:$D$2107,'EP-Data'!$F53),"")</f>
        <v/>
      </c>
    </row>
    <row r="54" spans="2:8" x14ac:dyDescent="0.3">
      <c r="B54" s="35"/>
      <c r="C54" s="38"/>
      <c r="D54" s="35" t="str">
        <f>IF(B54&lt;&gt;"",COUNTIF('Obs-Saisie'!$K$10:$K$2107,'EP-Data'!$B54),"")</f>
        <v/>
      </c>
      <c r="F54" s="35"/>
      <c r="G54" s="38"/>
      <c r="H54" s="35" t="str">
        <f>IF(F54&lt;&gt;"",COUNTIF('Obs-Saisie'!$D$10:$D$2107,'EP-Data'!$F54),"")</f>
        <v/>
      </c>
    </row>
    <row r="55" spans="2:8" x14ac:dyDescent="0.3">
      <c r="B55" s="37"/>
      <c r="C55" s="36"/>
      <c r="D55" s="35" t="str">
        <f>IF(B55&lt;&gt;"",COUNTIF('Obs-Saisie'!$K$10:$K$2107,'EP-Data'!$B55),"")</f>
        <v/>
      </c>
      <c r="F55" s="37"/>
      <c r="G55" s="36"/>
      <c r="H55" s="35" t="str">
        <f>IF(F55&lt;&gt;"",COUNTIF('Obs-Saisie'!$D$10:$D$2107,'EP-Data'!$F55),"")</f>
        <v/>
      </c>
    </row>
  </sheetData>
  <sheetProtection selectLockedCells="1" selectUnlockedCells="1"/>
  <sortState xmlns:xlrd2="http://schemas.microsoft.com/office/spreadsheetml/2017/richdata2" ref="B7:C55">
    <sortCondition ref="C7"/>
  </sortState>
  <mergeCells count="6">
    <mergeCell ref="J14:J15"/>
    <mergeCell ref="K14:K15"/>
    <mergeCell ref="L14:L15"/>
    <mergeCell ref="J26:J27"/>
    <mergeCell ref="K26:K27"/>
    <mergeCell ref="L26:L27"/>
  </mergeCells>
  <phoneticPr fontId="31" type="noConversion"/>
  <pageMargins left="0.7" right="0.7" top="0.75" bottom="0.75" header="0.3" footer="0.3"/>
  <pageSetup paperSize="9" orientation="portrait"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F069E-DEBF-4D2A-A5DE-1091CC7A2A5E}">
  <sheetPr codeName="Feuil7">
    <pageSetUpPr fitToPage="1"/>
  </sheetPr>
  <dimension ref="A1:M2105"/>
  <sheetViews>
    <sheetView showGridLines="0" workbookViewId="0">
      <selection activeCell="D3" sqref="D3:E3"/>
    </sheetView>
  </sheetViews>
  <sheetFormatPr baseColWidth="10" defaultRowHeight="14.4" x14ac:dyDescent="0.3"/>
  <cols>
    <col min="1" max="1" width="16" bestFit="1" customWidth="1"/>
    <col min="2" max="2" width="28.44140625" customWidth="1"/>
    <col min="3" max="3" width="3.5546875" customWidth="1"/>
    <col min="4" max="4" width="16.6640625" bestFit="1" customWidth="1"/>
    <col min="5" max="5" width="64" customWidth="1"/>
  </cols>
  <sheetData>
    <row r="1" spans="1:13" ht="30" customHeight="1" x14ac:dyDescent="0.3">
      <c r="A1" s="482" t="str">
        <f>IF(EP_Titre&lt;&gt;"",EP_Titre,"")</f>
        <v>test</v>
      </c>
      <c r="B1" s="483"/>
      <c r="C1" s="483"/>
      <c r="D1" s="483"/>
      <c r="E1" s="484"/>
      <c r="F1" s="62"/>
      <c r="G1" s="468" t="s">
        <v>131</v>
      </c>
      <c r="H1" s="469"/>
      <c r="I1" s="469"/>
      <c r="J1" s="470"/>
      <c r="K1" s="275"/>
      <c r="L1" s="275"/>
      <c r="M1" s="62"/>
    </row>
    <row r="2" spans="1:13" x14ac:dyDescent="0.3">
      <c r="A2" s="477" t="s">
        <v>128</v>
      </c>
      <c r="B2" s="478"/>
      <c r="C2" s="479"/>
      <c r="D2" s="480" t="s">
        <v>169</v>
      </c>
      <c r="E2" s="481"/>
      <c r="F2" s="62"/>
      <c r="G2" s="471"/>
      <c r="H2" s="472"/>
      <c r="I2" s="472"/>
      <c r="J2" s="473"/>
      <c r="K2" s="2"/>
      <c r="L2" s="62"/>
      <c r="M2" s="62"/>
    </row>
    <row r="3" spans="1:13" x14ac:dyDescent="0.3">
      <c r="A3" s="477" t="s">
        <v>129</v>
      </c>
      <c r="B3" s="478"/>
      <c r="C3" s="479"/>
      <c r="D3" s="480" t="s">
        <v>159</v>
      </c>
      <c r="E3" s="481"/>
      <c r="F3" s="62"/>
      <c r="G3" s="471"/>
      <c r="H3" s="472"/>
      <c r="I3" s="472"/>
      <c r="J3" s="473"/>
      <c r="K3" s="2"/>
      <c r="L3" s="62"/>
      <c r="M3" s="62"/>
    </row>
    <row r="4" spans="1:13" ht="100.2" x14ac:dyDescent="0.3">
      <c r="A4" s="229" t="s">
        <v>80</v>
      </c>
      <c r="B4" s="230" t="s">
        <v>82</v>
      </c>
      <c r="C4" s="231" t="s">
        <v>83</v>
      </c>
      <c r="D4" s="229" t="s">
        <v>130</v>
      </c>
      <c r="E4" s="229" t="s">
        <v>87</v>
      </c>
      <c r="F4" s="62"/>
      <c r="G4" s="474"/>
      <c r="H4" s="475"/>
      <c r="I4" s="475"/>
      <c r="J4" s="476"/>
      <c r="K4" s="2"/>
      <c r="L4" s="62"/>
      <c r="M4" s="62"/>
    </row>
    <row r="5" spans="1:13" x14ac:dyDescent="0.3">
      <c r="A5" s="232"/>
      <c r="B5" s="233"/>
      <c r="C5" s="234"/>
      <c r="D5" s="235"/>
      <c r="E5" s="236"/>
      <c r="F5" s="99"/>
      <c r="G5" s="275"/>
      <c r="H5" s="275"/>
      <c r="I5" s="275"/>
      <c r="J5" s="275"/>
      <c r="M5" s="99"/>
    </row>
    <row r="6" spans="1:13" x14ac:dyDescent="0.3">
      <c r="A6" s="105"/>
      <c r="B6" s="237"/>
      <c r="C6" s="238"/>
      <c r="D6" s="239"/>
      <c r="E6" s="240"/>
      <c r="F6" s="112"/>
      <c r="G6" s="275"/>
      <c r="H6" s="275"/>
      <c r="I6" s="275"/>
      <c r="J6" s="275"/>
      <c r="K6" s="112"/>
      <c r="L6" s="112"/>
      <c r="M6" s="112"/>
    </row>
    <row r="7" spans="1:13" x14ac:dyDescent="0.3">
      <c r="A7" s="105"/>
      <c r="B7" s="237"/>
      <c r="C7" s="238"/>
      <c r="D7" s="239"/>
      <c r="E7" s="241"/>
      <c r="F7" s="112"/>
      <c r="G7" s="275"/>
      <c r="H7" s="275"/>
      <c r="I7" s="275"/>
      <c r="J7" s="275"/>
      <c r="K7" s="112"/>
      <c r="L7" s="112"/>
      <c r="M7" s="112"/>
    </row>
    <row r="8" spans="1:13" x14ac:dyDescent="0.3">
      <c r="A8" s="105"/>
      <c r="B8" s="237"/>
      <c r="C8" s="238"/>
      <c r="D8" s="239"/>
      <c r="E8" s="241"/>
      <c r="F8" s="112"/>
      <c r="G8" s="275"/>
      <c r="H8" s="275"/>
      <c r="I8" s="275"/>
      <c r="J8" s="275"/>
      <c r="K8" s="112"/>
      <c r="L8" s="112"/>
      <c r="M8" s="112"/>
    </row>
    <row r="9" spans="1:13" x14ac:dyDescent="0.3">
      <c r="A9" s="105"/>
      <c r="B9" s="237"/>
      <c r="C9" s="238"/>
      <c r="D9" s="239"/>
      <c r="E9" s="241"/>
      <c r="F9" s="112"/>
      <c r="G9" s="275"/>
      <c r="H9" s="275"/>
      <c r="I9" s="275"/>
      <c r="J9" s="275"/>
      <c r="K9" s="112"/>
      <c r="L9" s="112"/>
      <c r="M9" s="112"/>
    </row>
    <row r="10" spans="1:13" x14ac:dyDescent="0.3">
      <c r="A10" s="105"/>
      <c r="B10" s="237"/>
      <c r="C10" s="242"/>
      <c r="D10" s="239"/>
      <c r="E10" s="240"/>
      <c r="F10" s="112"/>
      <c r="G10" s="275"/>
      <c r="H10" s="275"/>
      <c r="I10" s="275"/>
      <c r="J10" s="275"/>
      <c r="K10" s="112"/>
      <c r="L10" s="112"/>
      <c r="M10" s="112"/>
    </row>
    <row r="11" spans="1:13" x14ac:dyDescent="0.3">
      <c r="A11" s="105"/>
      <c r="B11" s="237"/>
      <c r="C11" s="242"/>
      <c r="D11" s="239"/>
      <c r="E11" s="240"/>
      <c r="F11" s="112"/>
      <c r="G11" s="126"/>
      <c r="H11" s="126"/>
      <c r="I11" s="126"/>
      <c r="J11" s="126"/>
      <c r="K11" s="126"/>
      <c r="L11" s="126"/>
      <c r="M11" s="126"/>
    </row>
    <row r="12" spans="1:13" x14ac:dyDescent="0.3">
      <c r="A12" s="105"/>
      <c r="B12" s="237"/>
      <c r="C12" s="242"/>
      <c r="D12" s="239"/>
      <c r="E12" s="240"/>
      <c r="F12" s="112"/>
      <c r="G12" s="112"/>
      <c r="H12" s="112"/>
      <c r="I12" s="112"/>
      <c r="J12" s="112"/>
      <c r="K12" s="112"/>
      <c r="L12" s="112"/>
      <c r="M12" s="112"/>
    </row>
    <row r="13" spans="1:13" x14ac:dyDescent="0.3">
      <c r="A13" s="105"/>
      <c r="B13" s="237"/>
      <c r="C13" s="242"/>
      <c r="D13" s="239"/>
      <c r="E13" s="243"/>
      <c r="F13" s="112"/>
      <c r="G13" s="112"/>
      <c r="H13" s="112"/>
      <c r="I13" s="112"/>
      <c r="J13" s="112"/>
      <c r="K13" s="112"/>
      <c r="L13" s="112"/>
      <c r="M13" s="112"/>
    </row>
    <row r="14" spans="1:13" x14ac:dyDescent="0.3">
      <c r="A14" s="105"/>
      <c r="B14" s="244"/>
      <c r="C14" s="242"/>
      <c r="D14" s="239"/>
      <c r="E14" s="240"/>
      <c r="F14" s="112"/>
      <c r="G14" s="112"/>
      <c r="H14" s="112"/>
      <c r="I14" s="112"/>
      <c r="J14" s="112"/>
      <c r="K14" s="112"/>
      <c r="L14" s="112"/>
      <c r="M14" s="112"/>
    </row>
    <row r="15" spans="1:13" x14ac:dyDescent="0.3">
      <c r="A15" s="105"/>
      <c r="B15" s="244"/>
      <c r="C15" s="238"/>
      <c r="D15" s="239"/>
      <c r="E15" s="241"/>
      <c r="F15" s="112"/>
      <c r="G15" s="112"/>
      <c r="H15" s="112"/>
      <c r="I15" s="112"/>
      <c r="J15" s="112"/>
      <c r="K15" s="112"/>
      <c r="L15" s="112"/>
      <c r="M15" s="112"/>
    </row>
    <row r="16" spans="1:13" x14ac:dyDescent="0.3">
      <c r="A16" s="105"/>
      <c r="B16" s="237"/>
      <c r="C16" s="238"/>
      <c r="D16" s="239"/>
      <c r="E16" s="241"/>
      <c r="F16" s="112"/>
      <c r="G16" s="112"/>
      <c r="H16" s="112"/>
      <c r="I16" s="112"/>
      <c r="J16" s="112"/>
      <c r="K16" s="112"/>
      <c r="L16" s="112"/>
      <c r="M16" s="112"/>
    </row>
    <row r="17" spans="1:13" x14ac:dyDescent="0.3">
      <c r="A17" s="105"/>
      <c r="B17" s="237"/>
      <c r="C17" s="238"/>
      <c r="D17" s="239"/>
      <c r="E17" s="240"/>
      <c r="F17" s="112"/>
      <c r="G17" s="112"/>
      <c r="H17" s="112"/>
      <c r="I17" s="112"/>
      <c r="J17" s="112"/>
      <c r="K17" s="112"/>
      <c r="L17" s="112"/>
      <c r="M17" s="112"/>
    </row>
    <row r="18" spans="1:13" x14ac:dyDescent="0.3">
      <c r="A18" s="105"/>
      <c r="B18" s="237"/>
      <c r="C18" s="238"/>
      <c r="D18" s="239"/>
      <c r="E18" s="245"/>
      <c r="F18" s="112"/>
      <c r="G18" s="467"/>
      <c r="H18" s="467"/>
      <c r="I18" s="467"/>
      <c r="J18" s="112"/>
      <c r="K18" s="112"/>
      <c r="L18" s="112"/>
      <c r="M18" s="112"/>
    </row>
    <row r="19" spans="1:13" x14ac:dyDescent="0.3">
      <c r="A19" s="105"/>
      <c r="B19" s="237"/>
      <c r="C19" s="238"/>
      <c r="D19" s="239"/>
      <c r="E19" s="241"/>
      <c r="F19" s="112"/>
      <c r="G19" s="467"/>
      <c r="H19" s="467"/>
      <c r="I19" s="467"/>
      <c r="J19" s="112"/>
      <c r="K19" s="112"/>
      <c r="L19" s="112"/>
      <c r="M19" s="112"/>
    </row>
    <row r="20" spans="1:13" x14ac:dyDescent="0.3">
      <c r="A20" s="105"/>
      <c r="B20" s="237"/>
      <c r="C20" s="238"/>
      <c r="D20" s="239"/>
      <c r="E20" s="240"/>
      <c r="F20" s="112"/>
      <c r="G20" s="112"/>
      <c r="H20" s="112"/>
      <c r="I20" s="112"/>
      <c r="J20" s="112"/>
      <c r="K20" s="112"/>
      <c r="L20" s="112"/>
      <c r="M20" s="112"/>
    </row>
    <row r="21" spans="1:13" x14ac:dyDescent="0.3">
      <c r="A21" s="105"/>
      <c r="B21" s="237"/>
      <c r="C21" s="238"/>
      <c r="D21" s="239"/>
      <c r="E21" s="241"/>
      <c r="F21" s="112"/>
      <c r="G21" s="112"/>
      <c r="H21" s="112"/>
      <c r="I21" s="112"/>
      <c r="J21" s="112"/>
      <c r="K21" s="112"/>
      <c r="L21" s="112"/>
      <c r="M21" s="112"/>
    </row>
    <row r="22" spans="1:13" x14ac:dyDescent="0.3">
      <c r="A22" s="105"/>
      <c r="B22" s="244"/>
      <c r="C22" s="238"/>
      <c r="D22" s="239"/>
      <c r="E22" s="241"/>
      <c r="F22" s="112"/>
      <c r="G22" s="112"/>
      <c r="H22" s="112"/>
      <c r="I22" s="112"/>
      <c r="J22" s="112"/>
      <c r="K22" s="112"/>
      <c r="L22" s="112"/>
      <c r="M22" s="112"/>
    </row>
    <row r="23" spans="1:13" x14ac:dyDescent="0.3">
      <c r="A23" s="105"/>
      <c r="B23" s="237"/>
      <c r="C23" s="238"/>
      <c r="D23" s="239"/>
      <c r="E23" s="241"/>
      <c r="F23" s="112"/>
      <c r="G23" s="112"/>
      <c r="H23" s="112"/>
      <c r="I23" s="112"/>
      <c r="J23" s="112"/>
      <c r="K23" s="112"/>
      <c r="L23" s="112"/>
      <c r="M23" s="112"/>
    </row>
    <row r="24" spans="1:13" x14ac:dyDescent="0.3">
      <c r="A24" s="105"/>
      <c r="B24" s="244"/>
      <c r="C24" s="238"/>
      <c r="D24" s="239"/>
      <c r="E24" s="246"/>
      <c r="F24" s="112"/>
      <c r="G24" s="112"/>
      <c r="H24" s="112"/>
      <c r="I24" s="112"/>
      <c r="J24" s="112"/>
      <c r="K24" s="112"/>
      <c r="L24" s="112"/>
      <c r="M24" s="112"/>
    </row>
    <row r="25" spans="1:13" x14ac:dyDescent="0.3">
      <c r="A25" s="105"/>
      <c r="B25" s="237"/>
      <c r="C25" s="238"/>
      <c r="D25" s="239"/>
      <c r="E25" s="247"/>
      <c r="F25" s="112"/>
      <c r="G25" s="112"/>
      <c r="H25" s="112"/>
      <c r="I25" s="112"/>
      <c r="J25" s="112"/>
      <c r="K25" s="112"/>
      <c r="L25" s="112"/>
      <c r="M25" s="112"/>
    </row>
    <row r="26" spans="1:13" x14ac:dyDescent="0.3">
      <c r="A26" s="105"/>
      <c r="B26" s="244"/>
      <c r="C26" s="238"/>
      <c r="D26" s="239"/>
      <c r="E26" s="240"/>
      <c r="F26" s="112"/>
      <c r="G26" s="112"/>
      <c r="H26" s="112"/>
      <c r="I26" s="112"/>
      <c r="J26" s="112"/>
      <c r="K26" s="112"/>
      <c r="L26" s="112"/>
      <c r="M26" s="112"/>
    </row>
    <row r="27" spans="1:13" x14ac:dyDescent="0.3">
      <c r="A27" s="105"/>
      <c r="B27" s="244"/>
      <c r="C27" s="238"/>
      <c r="D27" s="239"/>
      <c r="E27" s="241"/>
      <c r="F27" s="112"/>
      <c r="G27" s="112"/>
      <c r="H27" s="112"/>
      <c r="I27" s="112"/>
      <c r="J27" s="112"/>
      <c r="K27" s="112"/>
      <c r="L27" s="112"/>
      <c r="M27" s="112"/>
    </row>
    <row r="28" spans="1:13" x14ac:dyDescent="0.3">
      <c r="A28" s="105"/>
      <c r="B28" s="237"/>
      <c r="C28" s="238"/>
      <c r="D28" s="239"/>
      <c r="E28" s="241"/>
      <c r="F28" s="112"/>
      <c r="G28" s="112"/>
      <c r="H28" s="112"/>
      <c r="I28" s="112"/>
      <c r="J28" s="112"/>
      <c r="K28" s="112"/>
      <c r="L28" s="112"/>
      <c r="M28" s="112"/>
    </row>
    <row r="29" spans="1:13" x14ac:dyDescent="0.3">
      <c r="A29" s="105"/>
      <c r="B29" s="237"/>
      <c r="C29" s="238"/>
      <c r="D29" s="239"/>
      <c r="E29" s="246"/>
      <c r="F29" s="112"/>
      <c r="G29" s="112"/>
      <c r="H29" s="112"/>
      <c r="I29" s="112"/>
      <c r="J29" s="112"/>
      <c r="K29" s="112"/>
      <c r="L29" s="112"/>
      <c r="M29" s="112"/>
    </row>
    <row r="30" spans="1:13" x14ac:dyDescent="0.3">
      <c r="A30" s="105"/>
      <c r="B30" s="237"/>
      <c r="C30" s="238"/>
      <c r="D30" s="239"/>
      <c r="E30" s="246"/>
      <c r="F30" s="112"/>
      <c r="G30" s="112"/>
      <c r="H30" s="112"/>
      <c r="I30" s="112"/>
      <c r="J30" s="112"/>
      <c r="K30" s="112"/>
      <c r="L30" s="112"/>
      <c r="M30" s="112"/>
    </row>
    <row r="31" spans="1:13" x14ac:dyDescent="0.3">
      <c r="A31" s="105"/>
      <c r="B31" s="237"/>
      <c r="C31" s="238"/>
      <c r="D31" s="239"/>
      <c r="E31" s="246"/>
      <c r="F31" s="112"/>
      <c r="G31" s="112"/>
      <c r="H31" s="112"/>
      <c r="I31" s="112"/>
      <c r="J31" s="112"/>
      <c r="K31" s="112"/>
      <c r="L31" s="112"/>
      <c r="M31" s="112"/>
    </row>
    <row r="32" spans="1:13" x14ac:dyDescent="0.3">
      <c r="A32" s="105"/>
      <c r="B32" s="237"/>
      <c r="C32" s="238"/>
      <c r="D32" s="239"/>
      <c r="E32" s="241"/>
      <c r="F32" s="112"/>
      <c r="G32" s="112"/>
      <c r="H32" s="112"/>
      <c r="I32" s="112"/>
      <c r="J32" s="112"/>
      <c r="K32" s="112"/>
      <c r="L32" s="112"/>
      <c r="M32" s="112"/>
    </row>
    <row r="33" spans="1:13" x14ac:dyDescent="0.3">
      <c r="A33" s="105"/>
      <c r="B33" s="244"/>
      <c r="C33" s="238"/>
      <c r="D33" s="239"/>
      <c r="E33" s="241"/>
      <c r="F33" s="112"/>
      <c r="G33" s="112"/>
      <c r="H33" s="112"/>
      <c r="I33" s="112"/>
      <c r="J33" s="112"/>
      <c r="K33" s="112"/>
      <c r="L33" s="112"/>
      <c r="M33" s="112"/>
    </row>
    <row r="34" spans="1:13" x14ac:dyDescent="0.3">
      <c r="A34" s="105"/>
      <c r="B34" s="244"/>
      <c r="C34" s="238"/>
      <c r="D34" s="239"/>
      <c r="E34" s="241"/>
      <c r="F34" s="112"/>
      <c r="G34" s="112"/>
      <c r="H34" s="112"/>
      <c r="I34" s="112"/>
      <c r="J34" s="112"/>
      <c r="K34" s="112"/>
      <c r="L34" s="112"/>
      <c r="M34" s="112"/>
    </row>
    <row r="35" spans="1:13" x14ac:dyDescent="0.3">
      <c r="A35" s="105"/>
      <c r="B35" s="244"/>
      <c r="C35" s="238"/>
      <c r="D35" s="239"/>
      <c r="E35" s="240"/>
      <c r="F35" s="112"/>
      <c r="G35" s="112"/>
      <c r="H35" s="112"/>
      <c r="I35" s="112"/>
      <c r="J35" s="112"/>
      <c r="K35" s="112"/>
      <c r="L35" s="112"/>
      <c r="M35" s="112"/>
    </row>
    <row r="36" spans="1:13" x14ac:dyDescent="0.3">
      <c r="A36" s="105"/>
      <c r="B36" s="244"/>
      <c r="C36" s="238"/>
      <c r="D36" s="239"/>
      <c r="E36" s="240"/>
      <c r="F36" s="112"/>
      <c r="G36" s="112"/>
      <c r="H36" s="112"/>
      <c r="I36" s="112"/>
      <c r="J36" s="112"/>
      <c r="K36" s="112"/>
      <c r="L36" s="112"/>
      <c r="M36" s="112"/>
    </row>
    <row r="37" spans="1:13" x14ac:dyDescent="0.3">
      <c r="A37" s="105"/>
      <c r="B37" s="244"/>
      <c r="C37" s="238"/>
      <c r="D37" s="239"/>
      <c r="E37" s="240"/>
      <c r="F37" s="112"/>
      <c r="G37" s="112"/>
      <c r="H37" s="112"/>
      <c r="I37" s="112"/>
      <c r="J37" s="112"/>
      <c r="K37" s="112"/>
      <c r="L37" s="112"/>
      <c r="M37" s="112"/>
    </row>
    <row r="38" spans="1:13" x14ac:dyDescent="0.3">
      <c r="A38" s="105"/>
      <c r="B38" s="244"/>
      <c r="C38" s="238"/>
      <c r="D38" s="239"/>
      <c r="E38" s="240"/>
      <c r="F38" s="112"/>
      <c r="G38" s="112"/>
      <c r="H38" s="112"/>
      <c r="I38" s="112"/>
      <c r="J38" s="112"/>
      <c r="K38" s="112"/>
      <c r="L38" s="112"/>
      <c r="M38" s="112"/>
    </row>
    <row r="39" spans="1:13" x14ac:dyDescent="0.3">
      <c r="A39" s="105"/>
      <c r="B39" s="244"/>
      <c r="C39" s="238"/>
      <c r="D39" s="239"/>
      <c r="E39" s="248"/>
      <c r="F39" s="112"/>
      <c r="G39" s="112"/>
      <c r="H39" s="112"/>
      <c r="I39" s="112"/>
      <c r="J39" s="112"/>
      <c r="K39" s="112"/>
      <c r="L39" s="112"/>
      <c r="M39" s="112"/>
    </row>
    <row r="40" spans="1:13" x14ac:dyDescent="0.3">
      <c r="A40" s="105"/>
      <c r="B40" s="244"/>
      <c r="C40" s="238"/>
      <c r="D40" s="239"/>
      <c r="E40" s="240"/>
      <c r="F40" s="112"/>
      <c r="G40" s="112"/>
      <c r="H40" s="112"/>
      <c r="I40" s="112"/>
      <c r="J40" s="112"/>
      <c r="K40" s="112"/>
      <c r="L40" s="112"/>
      <c r="M40" s="112"/>
    </row>
    <row r="41" spans="1:13" x14ac:dyDescent="0.3">
      <c r="A41" s="105"/>
      <c r="B41" s="237"/>
      <c r="C41" s="238"/>
      <c r="D41" s="239"/>
      <c r="E41" s="241"/>
      <c r="F41" s="112"/>
      <c r="G41" s="112"/>
      <c r="H41" s="112"/>
      <c r="I41" s="112"/>
      <c r="J41" s="112"/>
      <c r="K41" s="112"/>
      <c r="L41" s="112"/>
      <c r="M41" s="112"/>
    </row>
    <row r="42" spans="1:13" x14ac:dyDescent="0.3">
      <c r="A42" s="105"/>
      <c r="B42" s="237"/>
      <c r="C42" s="238"/>
      <c r="D42" s="239"/>
      <c r="E42" s="241"/>
      <c r="F42" s="112"/>
      <c r="G42" s="112"/>
      <c r="H42" s="112"/>
      <c r="I42" s="112"/>
      <c r="J42" s="112"/>
      <c r="K42" s="112"/>
      <c r="L42" s="112"/>
      <c r="M42" s="112"/>
    </row>
    <row r="43" spans="1:13" x14ac:dyDescent="0.3">
      <c r="A43" s="105"/>
      <c r="B43" s="237"/>
      <c r="C43" s="238"/>
      <c r="D43" s="239"/>
      <c r="E43" s="241"/>
      <c r="F43" s="112"/>
      <c r="G43" s="112"/>
      <c r="H43" s="112"/>
      <c r="I43" s="112"/>
      <c r="J43" s="112"/>
      <c r="K43" s="112"/>
      <c r="L43" s="112"/>
      <c r="M43" s="112"/>
    </row>
    <row r="44" spans="1:13" x14ac:dyDescent="0.3">
      <c r="A44" s="105"/>
      <c r="B44" s="244"/>
      <c r="C44" s="238"/>
      <c r="D44" s="239"/>
      <c r="E44" s="240"/>
      <c r="F44" s="112"/>
      <c r="G44" s="112"/>
      <c r="H44" s="112"/>
      <c r="I44" s="112"/>
      <c r="J44" s="112"/>
      <c r="K44" s="112"/>
      <c r="L44" s="112"/>
      <c r="M44" s="112"/>
    </row>
    <row r="45" spans="1:13" x14ac:dyDescent="0.3">
      <c r="A45" s="105"/>
      <c r="B45" s="244"/>
      <c r="C45" s="238"/>
      <c r="D45" s="239"/>
      <c r="E45" s="249"/>
      <c r="F45" s="112"/>
      <c r="G45" s="112"/>
      <c r="H45" s="112"/>
      <c r="I45" s="112"/>
      <c r="J45" s="112"/>
      <c r="K45" s="112"/>
      <c r="L45" s="112"/>
      <c r="M45" s="112"/>
    </row>
    <row r="46" spans="1:13" x14ac:dyDescent="0.3">
      <c r="A46" s="105"/>
      <c r="B46" s="244"/>
      <c r="C46" s="238"/>
      <c r="D46" s="239"/>
      <c r="E46" s="249"/>
      <c r="F46" s="112"/>
      <c r="G46" s="112"/>
      <c r="H46" s="112"/>
      <c r="I46" s="112"/>
      <c r="J46" s="112"/>
      <c r="K46" s="112"/>
      <c r="L46" s="112"/>
      <c r="M46" s="112"/>
    </row>
    <row r="47" spans="1:13" x14ac:dyDescent="0.3">
      <c r="A47" s="105"/>
      <c r="B47" s="244"/>
      <c r="C47" s="238"/>
      <c r="D47" s="239"/>
      <c r="E47" s="249"/>
      <c r="F47" s="112"/>
      <c r="G47" s="112"/>
      <c r="H47" s="112"/>
      <c r="I47" s="112"/>
      <c r="J47" s="112"/>
      <c r="K47" s="112"/>
      <c r="L47" s="112"/>
      <c r="M47" s="112"/>
    </row>
    <row r="48" spans="1:13" x14ac:dyDescent="0.3">
      <c r="A48" s="105"/>
      <c r="B48" s="244"/>
      <c r="C48" s="238"/>
      <c r="D48" s="239"/>
      <c r="E48" s="249"/>
      <c r="F48" s="112"/>
      <c r="G48" s="112"/>
      <c r="H48" s="112"/>
      <c r="I48" s="112"/>
      <c r="J48" s="112"/>
      <c r="K48" s="112"/>
      <c r="L48" s="112"/>
      <c r="M48" s="112"/>
    </row>
    <row r="49" spans="1:13" x14ac:dyDescent="0.3">
      <c r="A49" s="105"/>
      <c r="B49" s="237"/>
      <c r="C49" s="238"/>
      <c r="D49" s="239"/>
      <c r="E49" s="241"/>
      <c r="F49" s="112"/>
      <c r="G49" s="112"/>
      <c r="H49" s="112"/>
      <c r="I49" s="112"/>
      <c r="J49" s="112"/>
      <c r="K49" s="112"/>
      <c r="L49" s="112"/>
      <c r="M49" s="112"/>
    </row>
    <row r="50" spans="1:13" x14ac:dyDescent="0.3">
      <c r="A50" s="105"/>
      <c r="B50" s="244"/>
      <c r="C50" s="238"/>
      <c r="D50" s="239"/>
      <c r="E50" s="240"/>
      <c r="F50" s="112"/>
      <c r="G50" s="112"/>
      <c r="H50" s="112"/>
      <c r="I50" s="112"/>
      <c r="J50" s="112"/>
      <c r="K50" s="112"/>
      <c r="L50" s="112"/>
      <c r="M50" s="112"/>
    </row>
    <row r="51" spans="1:13" x14ac:dyDescent="0.3">
      <c r="A51" s="105"/>
      <c r="B51" s="237"/>
      <c r="C51" s="238"/>
      <c r="D51" s="239"/>
      <c r="E51" s="241"/>
      <c r="F51" s="112"/>
      <c r="G51" s="112"/>
      <c r="H51" s="112"/>
      <c r="I51" s="112"/>
      <c r="J51" s="112"/>
      <c r="K51" s="112"/>
      <c r="L51" s="112"/>
      <c r="M51" s="112"/>
    </row>
    <row r="52" spans="1:13" x14ac:dyDescent="0.3">
      <c r="A52" s="105"/>
      <c r="B52" s="237"/>
      <c r="C52" s="238"/>
      <c r="D52" s="239"/>
      <c r="E52" s="241"/>
      <c r="F52" s="112"/>
      <c r="G52" s="112"/>
      <c r="H52" s="112"/>
      <c r="I52" s="112"/>
      <c r="J52" s="112"/>
      <c r="K52" s="112"/>
      <c r="L52" s="112"/>
      <c r="M52" s="112"/>
    </row>
    <row r="53" spans="1:13" x14ac:dyDescent="0.3">
      <c r="A53" s="105"/>
      <c r="B53" s="237"/>
      <c r="C53" s="238"/>
      <c r="D53" s="239"/>
      <c r="E53" s="250"/>
      <c r="F53" s="112"/>
      <c r="G53" s="112"/>
      <c r="H53" s="112"/>
      <c r="I53" s="112"/>
      <c r="J53" s="112"/>
      <c r="K53" s="112"/>
      <c r="L53" s="112"/>
      <c r="M53" s="112"/>
    </row>
    <row r="54" spans="1:13" x14ac:dyDescent="0.3">
      <c r="A54" s="105"/>
      <c r="B54" s="237"/>
      <c r="C54" s="242"/>
      <c r="D54" s="239"/>
      <c r="E54" s="240"/>
      <c r="F54" s="112"/>
      <c r="G54" s="112"/>
      <c r="H54" s="112"/>
      <c r="I54" s="112"/>
      <c r="J54" s="112"/>
      <c r="K54" s="112"/>
      <c r="L54" s="112"/>
      <c r="M54" s="112"/>
    </row>
    <row r="55" spans="1:13" x14ac:dyDescent="0.3">
      <c r="A55" s="105"/>
      <c r="B55" s="244"/>
      <c r="C55" s="238"/>
      <c r="D55" s="239"/>
      <c r="E55" s="240"/>
      <c r="F55" s="112"/>
      <c r="G55" s="112"/>
      <c r="H55" s="112"/>
      <c r="I55" s="112"/>
      <c r="J55" s="112"/>
      <c r="K55" s="112"/>
      <c r="L55" s="112"/>
      <c r="M55" s="112"/>
    </row>
    <row r="56" spans="1:13" x14ac:dyDescent="0.3">
      <c r="A56" s="105"/>
      <c r="B56" s="244"/>
      <c r="C56" s="238"/>
      <c r="D56" s="239"/>
      <c r="E56" s="240"/>
      <c r="F56" s="112"/>
      <c r="G56" s="112"/>
      <c r="H56" s="112"/>
      <c r="I56" s="112"/>
      <c r="J56" s="112"/>
      <c r="K56" s="112"/>
      <c r="L56" s="112"/>
      <c r="M56" s="112"/>
    </row>
    <row r="57" spans="1:13" x14ac:dyDescent="0.3">
      <c r="A57" s="105"/>
      <c r="B57" s="244"/>
      <c r="C57" s="238"/>
      <c r="D57" s="239"/>
      <c r="E57" s="240"/>
      <c r="F57" s="112"/>
      <c r="G57" s="112"/>
      <c r="H57" s="112"/>
      <c r="I57" s="112"/>
      <c r="J57" s="112"/>
      <c r="K57" s="112"/>
      <c r="L57" s="112"/>
      <c r="M57" s="112"/>
    </row>
    <row r="58" spans="1:13" x14ac:dyDescent="0.3">
      <c r="A58" s="105"/>
      <c r="B58" s="244"/>
      <c r="C58" s="238"/>
      <c r="D58" s="239"/>
      <c r="E58" s="240"/>
      <c r="F58" s="112"/>
      <c r="G58" s="112"/>
      <c r="H58" s="112"/>
      <c r="I58" s="112"/>
      <c r="J58" s="112"/>
      <c r="K58" s="112"/>
      <c r="L58" s="112"/>
      <c r="M58" s="112"/>
    </row>
    <row r="59" spans="1:13" x14ac:dyDescent="0.3">
      <c r="A59" s="105"/>
      <c r="B59" s="244"/>
      <c r="C59" s="238"/>
      <c r="D59" s="239"/>
      <c r="E59" s="240"/>
      <c r="F59" s="112"/>
      <c r="G59" s="112"/>
      <c r="H59" s="112"/>
      <c r="I59" s="112"/>
      <c r="J59" s="112"/>
      <c r="K59" s="112"/>
      <c r="L59" s="112"/>
      <c r="M59" s="112"/>
    </row>
    <row r="60" spans="1:13" x14ac:dyDescent="0.3">
      <c r="A60" s="105"/>
      <c r="B60" s="244"/>
      <c r="C60" s="238"/>
      <c r="D60" s="251"/>
      <c r="E60" s="240"/>
      <c r="F60" s="112"/>
      <c r="G60" s="112"/>
      <c r="H60" s="112"/>
      <c r="I60" s="112"/>
      <c r="J60" s="112"/>
      <c r="K60" s="112"/>
      <c r="L60" s="112"/>
      <c r="M60" s="112"/>
    </row>
    <row r="61" spans="1:13" x14ac:dyDescent="0.3">
      <c r="A61" s="105"/>
      <c r="B61" s="244"/>
      <c r="C61" s="238"/>
      <c r="D61" s="239"/>
      <c r="E61" s="240"/>
      <c r="F61" s="112"/>
      <c r="G61" s="112"/>
      <c r="H61" s="112"/>
      <c r="I61" s="112"/>
      <c r="J61" s="112"/>
      <c r="K61" s="112"/>
      <c r="L61" s="112"/>
      <c r="M61" s="112"/>
    </row>
    <row r="62" spans="1:13" x14ac:dyDescent="0.3">
      <c r="A62" s="105"/>
      <c r="B62" s="244"/>
      <c r="C62" s="238"/>
      <c r="D62" s="239"/>
      <c r="E62" s="252"/>
      <c r="F62" s="112"/>
      <c r="G62" s="112"/>
      <c r="H62" s="112"/>
      <c r="I62" s="112"/>
      <c r="J62" s="112"/>
      <c r="K62" s="112"/>
      <c r="L62" s="112"/>
      <c r="M62" s="112"/>
    </row>
    <row r="63" spans="1:13" x14ac:dyDescent="0.3">
      <c r="A63" s="105"/>
      <c r="B63" s="244"/>
      <c r="C63" s="238"/>
      <c r="D63" s="239"/>
      <c r="E63" s="253"/>
      <c r="F63" s="112"/>
      <c r="G63" s="112"/>
      <c r="H63" s="112"/>
      <c r="I63" s="112"/>
      <c r="J63" s="112"/>
      <c r="K63" s="112"/>
      <c r="L63" s="112"/>
      <c r="M63" s="112"/>
    </row>
    <row r="64" spans="1:13" x14ac:dyDescent="0.3">
      <c r="A64" s="105"/>
      <c r="B64" s="244"/>
      <c r="C64" s="238"/>
      <c r="D64" s="239"/>
      <c r="E64" s="240"/>
      <c r="F64" s="112"/>
      <c r="G64" s="112"/>
      <c r="H64" s="112"/>
      <c r="I64" s="112"/>
      <c r="J64" s="112"/>
      <c r="K64" s="112"/>
      <c r="L64" s="112"/>
      <c r="M64" s="112"/>
    </row>
    <row r="65" spans="1:13" x14ac:dyDescent="0.3">
      <c r="A65" s="105"/>
      <c r="B65" s="244"/>
      <c r="C65" s="238"/>
      <c r="D65" s="239"/>
      <c r="E65" s="252"/>
      <c r="F65" s="112"/>
      <c r="G65" s="112"/>
      <c r="H65" s="112"/>
      <c r="I65" s="112"/>
      <c r="J65" s="112"/>
      <c r="K65" s="112"/>
      <c r="L65" s="112"/>
      <c r="M65" s="112"/>
    </row>
    <row r="66" spans="1:13" x14ac:dyDescent="0.3">
      <c r="A66" s="105"/>
      <c r="B66" s="244"/>
      <c r="C66" s="238"/>
      <c r="D66" s="239"/>
      <c r="E66" s="240"/>
      <c r="F66" s="112"/>
      <c r="G66" s="112"/>
      <c r="H66" s="112"/>
      <c r="I66" s="112"/>
      <c r="J66" s="112"/>
      <c r="K66" s="112"/>
      <c r="L66" s="112"/>
      <c r="M66" s="112"/>
    </row>
    <row r="67" spans="1:13" x14ac:dyDescent="0.3">
      <c r="A67" s="105"/>
      <c r="B67" s="237"/>
      <c r="C67" s="238"/>
      <c r="D67" s="239"/>
      <c r="E67" s="240"/>
      <c r="F67" s="112"/>
      <c r="G67" s="112"/>
      <c r="H67" s="112"/>
      <c r="I67" s="112"/>
      <c r="J67" s="112"/>
      <c r="K67" s="112"/>
      <c r="L67" s="112"/>
      <c r="M67" s="112"/>
    </row>
    <row r="68" spans="1:13" x14ac:dyDescent="0.3">
      <c r="A68" s="105"/>
      <c r="B68" s="244"/>
      <c r="C68" s="238"/>
      <c r="D68" s="239"/>
      <c r="E68" s="240"/>
      <c r="F68" s="112"/>
      <c r="G68" s="112"/>
      <c r="H68" s="112"/>
      <c r="I68" s="112"/>
      <c r="J68" s="112"/>
      <c r="K68" s="112"/>
      <c r="L68" s="112"/>
      <c r="M68" s="112"/>
    </row>
    <row r="69" spans="1:13" x14ac:dyDescent="0.3">
      <c r="A69" s="105"/>
      <c r="B69" s="244"/>
      <c r="C69" s="238"/>
      <c r="D69" s="239"/>
      <c r="E69" s="240"/>
      <c r="F69" s="112"/>
      <c r="G69" s="112"/>
      <c r="H69" s="112"/>
      <c r="I69" s="112"/>
      <c r="J69" s="112"/>
      <c r="K69" s="112"/>
      <c r="L69" s="112"/>
      <c r="M69" s="112"/>
    </row>
    <row r="70" spans="1:13" x14ac:dyDescent="0.3">
      <c r="A70" s="105"/>
      <c r="B70" s="244"/>
      <c r="C70" s="238"/>
      <c r="D70" s="239"/>
      <c r="E70" s="240"/>
      <c r="F70" s="112"/>
      <c r="G70" s="112"/>
      <c r="H70" s="112"/>
      <c r="I70" s="112"/>
      <c r="J70" s="112"/>
      <c r="K70" s="112"/>
      <c r="L70" s="112"/>
      <c r="M70" s="112"/>
    </row>
    <row r="71" spans="1:13" x14ac:dyDescent="0.3">
      <c r="A71" s="105"/>
      <c r="B71" s="244"/>
      <c r="C71" s="238"/>
      <c r="D71" s="239"/>
      <c r="E71" s="240"/>
      <c r="F71" s="112"/>
      <c r="G71" s="112"/>
      <c r="H71" s="112"/>
      <c r="I71" s="112"/>
      <c r="J71" s="112"/>
      <c r="K71" s="112"/>
      <c r="L71" s="112"/>
      <c r="M71" s="112"/>
    </row>
    <row r="72" spans="1:13" x14ac:dyDescent="0.3">
      <c r="A72" s="105"/>
      <c r="B72" s="244"/>
      <c r="C72" s="238"/>
      <c r="D72" s="239"/>
      <c r="E72" s="240"/>
      <c r="F72" s="112"/>
      <c r="G72" s="112"/>
      <c r="H72" s="112"/>
      <c r="I72" s="112"/>
      <c r="J72" s="112"/>
      <c r="K72" s="112"/>
      <c r="L72" s="112"/>
      <c r="M72" s="112"/>
    </row>
    <row r="73" spans="1:13" x14ac:dyDescent="0.3">
      <c r="A73" s="105"/>
      <c r="B73" s="244"/>
      <c r="C73" s="238"/>
      <c r="D73" s="239"/>
      <c r="E73" s="240"/>
      <c r="F73" s="112"/>
      <c r="G73" s="112"/>
      <c r="H73" s="112"/>
      <c r="I73" s="112"/>
      <c r="J73" s="112"/>
      <c r="K73" s="112"/>
      <c r="L73" s="112"/>
      <c r="M73" s="112"/>
    </row>
    <row r="74" spans="1:13" x14ac:dyDescent="0.3">
      <c r="A74" s="105"/>
      <c r="B74" s="244"/>
      <c r="C74" s="238"/>
      <c r="D74" s="239"/>
      <c r="E74" s="240"/>
      <c r="F74" s="112"/>
      <c r="G74" s="112"/>
      <c r="H74" s="112"/>
      <c r="I74" s="112"/>
      <c r="J74" s="112"/>
      <c r="K74" s="112"/>
      <c r="L74" s="112"/>
      <c r="M74" s="112"/>
    </row>
    <row r="75" spans="1:13" x14ac:dyDescent="0.3">
      <c r="A75" s="105"/>
      <c r="B75" s="244"/>
      <c r="C75" s="238"/>
      <c r="D75" s="239"/>
      <c r="E75" s="250"/>
      <c r="F75" s="112"/>
      <c r="G75" s="112"/>
      <c r="H75" s="112"/>
      <c r="I75" s="112"/>
      <c r="J75" s="112"/>
      <c r="K75" s="112"/>
      <c r="L75" s="112"/>
      <c r="M75" s="112"/>
    </row>
    <row r="76" spans="1:13" x14ac:dyDescent="0.3">
      <c r="A76" s="105"/>
      <c r="B76" s="244"/>
      <c r="C76" s="238"/>
      <c r="D76" s="239"/>
      <c r="E76" s="250"/>
      <c r="F76" s="112"/>
      <c r="G76" s="112"/>
      <c r="H76" s="112"/>
      <c r="I76" s="112"/>
      <c r="J76" s="112"/>
      <c r="K76" s="112"/>
      <c r="L76" s="112"/>
      <c r="M76" s="112"/>
    </row>
    <row r="77" spans="1:13" x14ac:dyDescent="0.3">
      <c r="A77" s="105"/>
      <c r="B77" s="244"/>
      <c r="C77" s="238"/>
      <c r="D77" s="239"/>
      <c r="E77" s="254"/>
      <c r="F77" s="112"/>
      <c r="G77" s="112"/>
      <c r="H77" s="112"/>
      <c r="I77" s="112"/>
      <c r="J77" s="112"/>
      <c r="K77" s="112"/>
      <c r="L77" s="112"/>
      <c r="M77" s="112"/>
    </row>
    <row r="78" spans="1:13" x14ac:dyDescent="0.3">
      <c r="A78" s="105"/>
      <c r="B78" s="244"/>
      <c r="C78" s="238"/>
      <c r="D78" s="239"/>
      <c r="E78" s="254"/>
      <c r="F78" s="112"/>
      <c r="G78" s="112"/>
      <c r="H78" s="112"/>
      <c r="I78" s="112"/>
      <c r="J78" s="112"/>
      <c r="K78" s="112"/>
      <c r="L78" s="112"/>
      <c r="M78" s="112"/>
    </row>
    <row r="79" spans="1:13" x14ac:dyDescent="0.3">
      <c r="A79" s="105"/>
      <c r="B79" s="244"/>
      <c r="C79" s="238"/>
      <c r="D79" s="239"/>
      <c r="E79" s="241"/>
      <c r="F79" s="112"/>
      <c r="G79" s="112"/>
      <c r="H79" s="112"/>
      <c r="I79" s="112"/>
      <c r="J79" s="112"/>
      <c r="K79" s="112"/>
      <c r="L79" s="112"/>
      <c r="M79" s="112"/>
    </row>
    <row r="80" spans="1:13" x14ac:dyDescent="0.3">
      <c r="A80" s="105"/>
      <c r="B80" s="244"/>
      <c r="C80" s="238"/>
      <c r="D80" s="239"/>
      <c r="E80" s="240"/>
      <c r="F80" s="112"/>
      <c r="G80" s="112"/>
      <c r="H80" s="112"/>
      <c r="I80" s="112"/>
      <c r="J80" s="112"/>
      <c r="K80" s="112"/>
      <c r="L80" s="112"/>
      <c r="M80" s="112"/>
    </row>
    <row r="81" spans="1:13" x14ac:dyDescent="0.3">
      <c r="A81" s="105"/>
      <c r="B81" s="244"/>
      <c r="C81" s="238"/>
      <c r="D81" s="239"/>
      <c r="E81" s="240"/>
      <c r="F81" s="112"/>
      <c r="G81" s="112"/>
      <c r="H81" s="112"/>
      <c r="I81" s="112"/>
      <c r="J81" s="112"/>
      <c r="K81" s="112"/>
      <c r="L81" s="112"/>
      <c r="M81" s="112"/>
    </row>
    <row r="82" spans="1:13" x14ac:dyDescent="0.3">
      <c r="A82" s="105"/>
      <c r="B82" s="244"/>
      <c r="C82" s="238"/>
      <c r="D82" s="239"/>
      <c r="E82" s="240"/>
      <c r="F82" s="112"/>
      <c r="G82" s="112"/>
      <c r="H82" s="112"/>
      <c r="I82" s="112"/>
      <c r="J82" s="112"/>
      <c r="K82" s="112"/>
      <c r="L82" s="112"/>
      <c r="M82" s="112"/>
    </row>
    <row r="83" spans="1:13" x14ac:dyDescent="0.3">
      <c r="A83" s="105"/>
      <c r="B83" s="244"/>
      <c r="C83" s="238"/>
      <c r="D83" s="239"/>
      <c r="E83" s="241"/>
      <c r="F83" s="112"/>
      <c r="G83" s="112"/>
      <c r="H83" s="112"/>
      <c r="I83" s="112"/>
      <c r="J83" s="112"/>
      <c r="K83" s="112"/>
      <c r="L83" s="112"/>
      <c r="M83" s="112"/>
    </row>
    <row r="84" spans="1:13" x14ac:dyDescent="0.3">
      <c r="A84" s="105"/>
      <c r="B84" s="244"/>
      <c r="C84" s="238"/>
      <c r="D84" s="239"/>
      <c r="E84" s="241"/>
      <c r="F84" s="112"/>
      <c r="G84" s="112"/>
      <c r="H84" s="112"/>
      <c r="I84" s="112"/>
      <c r="J84" s="112"/>
      <c r="K84" s="112"/>
      <c r="L84" s="112"/>
      <c r="M84" s="112"/>
    </row>
    <row r="85" spans="1:13" x14ac:dyDescent="0.3">
      <c r="A85" s="105"/>
      <c r="B85" s="244"/>
      <c r="C85" s="238"/>
      <c r="D85" s="239"/>
      <c r="E85" s="241"/>
      <c r="F85" s="112"/>
      <c r="G85" s="112"/>
      <c r="H85" s="112"/>
      <c r="I85" s="112"/>
      <c r="J85" s="112"/>
      <c r="K85" s="112"/>
      <c r="L85" s="112"/>
      <c r="M85" s="112"/>
    </row>
    <row r="86" spans="1:13" x14ac:dyDescent="0.3">
      <c r="A86" s="105"/>
      <c r="B86" s="244"/>
      <c r="C86" s="238"/>
      <c r="D86" s="239"/>
      <c r="E86" s="241"/>
      <c r="F86" s="112"/>
      <c r="G86" s="112"/>
      <c r="H86" s="112"/>
      <c r="I86" s="112"/>
      <c r="J86" s="112"/>
      <c r="K86" s="112"/>
      <c r="L86" s="112"/>
      <c r="M86" s="112"/>
    </row>
    <row r="87" spans="1:13" x14ac:dyDescent="0.3">
      <c r="A87" s="105"/>
      <c r="B87" s="244"/>
      <c r="C87" s="238"/>
      <c r="D87" s="239"/>
      <c r="E87" s="240"/>
      <c r="F87" s="112"/>
      <c r="G87" s="112"/>
      <c r="H87" s="112"/>
      <c r="I87" s="112"/>
      <c r="J87" s="112"/>
      <c r="K87" s="112"/>
      <c r="L87" s="112"/>
      <c r="M87" s="112"/>
    </row>
    <row r="88" spans="1:13" x14ac:dyDescent="0.3">
      <c r="A88" s="105"/>
      <c r="B88" s="244"/>
      <c r="C88" s="238"/>
      <c r="D88" s="239"/>
      <c r="E88" s="241"/>
      <c r="F88" s="112"/>
      <c r="G88" s="112"/>
      <c r="H88" s="112"/>
      <c r="I88" s="112"/>
      <c r="J88" s="112"/>
      <c r="K88" s="112"/>
      <c r="L88" s="112"/>
      <c r="M88" s="112"/>
    </row>
    <row r="89" spans="1:13" x14ac:dyDescent="0.3">
      <c r="A89" s="105"/>
      <c r="B89" s="244"/>
      <c r="C89" s="238"/>
      <c r="D89" s="239"/>
      <c r="E89" s="240"/>
      <c r="F89" s="112"/>
      <c r="G89" s="112"/>
      <c r="H89" s="112"/>
      <c r="I89" s="112"/>
      <c r="J89" s="112"/>
      <c r="K89" s="112"/>
      <c r="L89" s="112"/>
      <c r="M89" s="112"/>
    </row>
    <row r="90" spans="1:13" x14ac:dyDescent="0.3">
      <c r="A90" s="105"/>
      <c r="B90" s="244"/>
      <c r="C90" s="238"/>
      <c r="D90" s="239"/>
      <c r="E90" s="241"/>
      <c r="F90" s="112"/>
      <c r="G90" s="112"/>
      <c r="H90" s="112"/>
      <c r="I90" s="112"/>
      <c r="J90" s="112"/>
      <c r="K90" s="112"/>
      <c r="L90" s="112"/>
      <c r="M90" s="112"/>
    </row>
    <row r="91" spans="1:13" x14ac:dyDescent="0.3">
      <c r="A91" s="105"/>
      <c r="B91" s="244"/>
      <c r="C91" s="238"/>
      <c r="D91" s="239"/>
      <c r="E91" s="254"/>
      <c r="F91" s="112"/>
      <c r="G91" s="112"/>
      <c r="H91" s="112"/>
      <c r="I91" s="112"/>
      <c r="J91" s="112"/>
      <c r="K91" s="112"/>
      <c r="L91" s="112"/>
      <c r="M91" s="112"/>
    </row>
    <row r="92" spans="1:13" x14ac:dyDescent="0.3">
      <c r="A92" s="105"/>
      <c r="B92" s="244"/>
      <c r="C92" s="238"/>
      <c r="D92" s="239"/>
      <c r="E92" s="241"/>
      <c r="F92" s="112"/>
      <c r="G92" s="112"/>
      <c r="H92" s="112"/>
      <c r="I92" s="112"/>
      <c r="J92" s="112"/>
      <c r="K92" s="112"/>
      <c r="L92" s="112"/>
      <c r="M92" s="112"/>
    </row>
    <row r="93" spans="1:13" x14ac:dyDescent="0.3">
      <c r="A93" s="105"/>
      <c r="B93" s="244"/>
      <c r="C93" s="238"/>
      <c r="D93" s="239"/>
      <c r="E93" s="241"/>
      <c r="F93" s="112"/>
      <c r="G93" s="112"/>
      <c r="H93" s="112"/>
      <c r="I93" s="112"/>
      <c r="J93" s="112"/>
      <c r="K93" s="112"/>
      <c r="L93" s="112"/>
      <c r="M93" s="112"/>
    </row>
    <row r="94" spans="1:13" x14ac:dyDescent="0.3">
      <c r="A94" s="105"/>
      <c r="B94" s="237"/>
      <c r="C94" s="238"/>
      <c r="D94" s="239"/>
      <c r="E94" s="240"/>
      <c r="F94" s="112"/>
      <c r="G94" s="112"/>
      <c r="H94" s="112"/>
      <c r="I94" s="112"/>
      <c r="J94" s="112"/>
      <c r="K94" s="112"/>
      <c r="L94" s="112"/>
      <c r="M94" s="112"/>
    </row>
    <row r="95" spans="1:13" x14ac:dyDescent="0.3">
      <c r="A95" s="105"/>
      <c r="B95" s="255"/>
      <c r="C95" s="238"/>
      <c r="D95" s="239"/>
      <c r="E95" s="252"/>
      <c r="F95" s="112"/>
      <c r="G95" s="112"/>
      <c r="H95" s="112"/>
      <c r="I95" s="112"/>
      <c r="J95" s="112"/>
      <c r="K95" s="112"/>
      <c r="L95" s="112"/>
      <c r="M95" s="112"/>
    </row>
    <row r="96" spans="1:13" x14ac:dyDescent="0.3">
      <c r="A96" s="105"/>
      <c r="B96" s="244"/>
      <c r="C96" s="238"/>
      <c r="D96" s="239"/>
      <c r="E96" s="240"/>
      <c r="F96" s="112"/>
      <c r="G96" s="112"/>
      <c r="H96" s="112"/>
      <c r="I96" s="112"/>
      <c r="J96" s="112"/>
      <c r="K96" s="112"/>
      <c r="L96" s="112"/>
      <c r="M96" s="112"/>
    </row>
    <row r="97" spans="1:13" x14ac:dyDescent="0.3">
      <c r="A97" s="105"/>
      <c r="B97" s="252"/>
      <c r="C97" s="238"/>
      <c r="D97" s="239"/>
      <c r="E97" s="252"/>
      <c r="F97" s="112"/>
      <c r="G97" s="112"/>
      <c r="H97" s="112"/>
      <c r="I97" s="112"/>
      <c r="J97" s="112"/>
      <c r="K97" s="112"/>
      <c r="L97" s="112"/>
      <c r="M97" s="112"/>
    </row>
    <row r="98" spans="1:13" x14ac:dyDescent="0.3">
      <c r="A98" s="105"/>
      <c r="B98" s="244"/>
      <c r="C98" s="238"/>
      <c r="D98" s="239"/>
      <c r="E98" s="240"/>
      <c r="F98" s="112"/>
      <c r="G98" s="112"/>
      <c r="H98" s="112"/>
      <c r="I98" s="112"/>
      <c r="J98" s="112"/>
      <c r="K98" s="112"/>
      <c r="L98" s="112"/>
      <c r="M98" s="112"/>
    </row>
    <row r="99" spans="1:13" x14ac:dyDescent="0.3">
      <c r="A99" s="105"/>
      <c r="B99" s="244"/>
      <c r="C99" s="238"/>
      <c r="D99" s="239"/>
      <c r="E99" s="240"/>
      <c r="F99" s="112"/>
      <c r="G99" s="112"/>
      <c r="H99" s="112"/>
      <c r="I99" s="112"/>
      <c r="J99" s="112"/>
      <c r="K99" s="112"/>
      <c r="L99" s="112"/>
      <c r="M99" s="112"/>
    </row>
    <row r="100" spans="1:13" x14ac:dyDescent="0.3">
      <c r="A100" s="105"/>
      <c r="B100" s="244"/>
      <c r="C100" s="238"/>
      <c r="D100" s="239"/>
      <c r="E100" s="240"/>
      <c r="F100" s="112"/>
      <c r="G100" s="112"/>
      <c r="H100" s="112"/>
      <c r="I100" s="112"/>
      <c r="J100" s="112"/>
      <c r="K100" s="112"/>
      <c r="L100" s="112"/>
      <c r="M100" s="112"/>
    </row>
    <row r="101" spans="1:13" x14ac:dyDescent="0.3">
      <c r="A101" s="105"/>
      <c r="B101" s="244"/>
      <c r="C101" s="238"/>
      <c r="D101" s="239"/>
      <c r="E101" s="249"/>
      <c r="F101" s="112"/>
      <c r="G101" s="112"/>
      <c r="H101" s="112"/>
      <c r="I101" s="112"/>
      <c r="J101" s="112"/>
      <c r="K101" s="112"/>
      <c r="L101" s="112"/>
      <c r="M101" s="112"/>
    </row>
    <row r="102" spans="1:13" x14ac:dyDescent="0.3">
      <c r="A102" s="105"/>
      <c r="B102" s="256"/>
      <c r="C102" s="238"/>
      <c r="D102" s="239"/>
      <c r="E102" s="240"/>
      <c r="F102" s="112"/>
      <c r="G102" s="112"/>
      <c r="H102" s="112"/>
      <c r="I102" s="112"/>
      <c r="J102" s="112"/>
      <c r="K102" s="112"/>
      <c r="L102" s="112"/>
      <c r="M102" s="112"/>
    </row>
    <row r="103" spans="1:13" x14ac:dyDescent="0.3">
      <c r="A103" s="105"/>
      <c r="B103" s="244"/>
      <c r="C103" s="238"/>
      <c r="D103" s="239"/>
      <c r="E103" s="240"/>
      <c r="F103" s="112"/>
      <c r="G103" s="112"/>
      <c r="H103" s="112"/>
      <c r="I103" s="112"/>
      <c r="J103" s="112"/>
      <c r="K103" s="112"/>
      <c r="L103" s="112"/>
      <c r="M103" s="112"/>
    </row>
    <row r="104" spans="1:13" x14ac:dyDescent="0.3">
      <c r="A104" s="105"/>
      <c r="B104" s="244"/>
      <c r="C104" s="238"/>
      <c r="D104" s="239"/>
      <c r="E104" s="240"/>
      <c r="F104" s="112"/>
      <c r="G104" s="112"/>
      <c r="H104" s="112"/>
      <c r="I104" s="112"/>
      <c r="J104" s="112"/>
      <c r="K104" s="112"/>
      <c r="L104" s="112"/>
      <c r="M104" s="112"/>
    </row>
    <row r="105" spans="1:13" x14ac:dyDescent="0.3">
      <c r="A105" s="105"/>
      <c r="B105" s="244"/>
      <c r="C105" s="238"/>
      <c r="D105" s="239"/>
      <c r="E105" s="240"/>
      <c r="F105" s="112"/>
      <c r="G105" s="112"/>
      <c r="H105" s="112"/>
      <c r="I105" s="112"/>
      <c r="J105" s="112"/>
      <c r="K105" s="112"/>
      <c r="L105" s="112"/>
      <c r="M105" s="112"/>
    </row>
    <row r="106" spans="1:13" x14ac:dyDescent="0.3">
      <c r="A106" s="105"/>
      <c r="B106" s="244"/>
      <c r="C106" s="238"/>
      <c r="D106" s="239"/>
      <c r="E106" s="240"/>
      <c r="F106" s="112"/>
      <c r="G106" s="112"/>
      <c r="H106" s="112"/>
      <c r="I106" s="112"/>
      <c r="J106" s="112"/>
      <c r="K106" s="112"/>
      <c r="L106" s="112"/>
      <c r="M106" s="112"/>
    </row>
    <row r="107" spans="1:13" x14ac:dyDescent="0.3">
      <c r="A107" s="105"/>
      <c r="B107" s="244"/>
      <c r="C107" s="238"/>
      <c r="D107" s="239"/>
      <c r="E107" s="240"/>
      <c r="F107" s="112"/>
      <c r="G107" s="112"/>
      <c r="H107" s="112"/>
      <c r="I107" s="112"/>
      <c r="J107" s="112"/>
      <c r="K107" s="112"/>
      <c r="L107" s="112"/>
      <c r="M107" s="112"/>
    </row>
    <row r="108" spans="1:13" x14ac:dyDescent="0.3">
      <c r="A108" s="105"/>
      <c r="B108" s="244"/>
      <c r="C108" s="238"/>
      <c r="D108" s="239"/>
      <c r="E108" s="240"/>
      <c r="F108" s="112"/>
      <c r="G108" s="112"/>
      <c r="H108" s="112"/>
      <c r="I108" s="112"/>
      <c r="J108" s="112"/>
      <c r="K108" s="112"/>
      <c r="L108" s="112"/>
      <c r="M108" s="112"/>
    </row>
    <row r="109" spans="1:13" x14ac:dyDescent="0.3">
      <c r="A109" s="105"/>
      <c r="B109" s="244"/>
      <c r="C109" s="238"/>
      <c r="D109" s="239"/>
      <c r="E109" s="240"/>
      <c r="F109" s="112"/>
      <c r="G109" s="112"/>
      <c r="H109" s="112"/>
      <c r="I109" s="112"/>
      <c r="J109" s="112"/>
      <c r="K109" s="112"/>
      <c r="L109" s="112"/>
      <c r="M109" s="112"/>
    </row>
    <row r="110" spans="1:13" x14ac:dyDescent="0.3">
      <c r="A110" s="105"/>
      <c r="B110" s="244"/>
      <c r="C110" s="238"/>
      <c r="D110" s="239"/>
      <c r="E110" s="240"/>
      <c r="F110" s="112"/>
      <c r="G110" s="112"/>
      <c r="H110" s="112"/>
      <c r="I110" s="112"/>
      <c r="J110" s="112"/>
      <c r="K110" s="112"/>
      <c r="L110" s="112"/>
      <c r="M110" s="112"/>
    </row>
    <row r="111" spans="1:13" x14ac:dyDescent="0.3">
      <c r="A111" s="105"/>
      <c r="B111" s="244"/>
      <c r="C111" s="238"/>
      <c r="D111" s="239"/>
      <c r="E111" s="240"/>
      <c r="F111" s="112"/>
      <c r="G111" s="112"/>
      <c r="H111" s="112"/>
      <c r="I111" s="112"/>
      <c r="J111" s="112"/>
      <c r="K111" s="112"/>
      <c r="L111" s="112"/>
      <c r="M111" s="112"/>
    </row>
    <row r="112" spans="1:13" x14ac:dyDescent="0.3">
      <c r="A112" s="105"/>
      <c r="B112" s="244"/>
      <c r="C112" s="238"/>
      <c r="D112" s="239"/>
      <c r="E112" s="240"/>
      <c r="F112" s="112"/>
      <c r="G112" s="112"/>
      <c r="H112" s="112"/>
      <c r="I112" s="112"/>
      <c r="J112" s="112"/>
      <c r="K112" s="112"/>
      <c r="L112" s="112"/>
      <c r="M112" s="112"/>
    </row>
    <row r="113" spans="1:13" x14ac:dyDescent="0.3">
      <c r="A113" s="105"/>
      <c r="B113" s="244"/>
      <c r="C113" s="238"/>
      <c r="D113" s="239"/>
      <c r="E113" s="240"/>
      <c r="F113" s="112"/>
      <c r="G113" s="112"/>
      <c r="H113" s="112"/>
      <c r="I113" s="112"/>
      <c r="J113" s="112"/>
      <c r="K113" s="112"/>
      <c r="L113" s="112"/>
      <c r="M113" s="112"/>
    </row>
    <row r="114" spans="1:13" x14ac:dyDescent="0.3">
      <c r="A114" s="105"/>
      <c r="B114" s="249"/>
      <c r="C114" s="238"/>
      <c r="D114" s="239"/>
      <c r="E114" s="240"/>
      <c r="F114" s="112"/>
      <c r="G114" s="112"/>
      <c r="H114" s="112"/>
      <c r="I114" s="112"/>
      <c r="J114" s="112"/>
      <c r="K114" s="112"/>
      <c r="L114" s="112"/>
      <c r="M114" s="112"/>
    </row>
    <row r="115" spans="1:13" x14ac:dyDescent="0.3">
      <c r="A115" s="105"/>
      <c r="B115" s="244"/>
      <c r="C115" s="238"/>
      <c r="D115" s="239"/>
      <c r="E115" s="240"/>
      <c r="F115" s="112"/>
      <c r="G115" s="112"/>
      <c r="H115" s="112"/>
      <c r="I115" s="112"/>
      <c r="J115" s="112"/>
      <c r="K115" s="112"/>
      <c r="L115" s="112"/>
      <c r="M115" s="112"/>
    </row>
    <row r="116" spans="1:13" x14ac:dyDescent="0.3">
      <c r="A116" s="105"/>
      <c r="B116" s="244"/>
      <c r="C116" s="238"/>
      <c r="D116" s="239"/>
      <c r="E116" s="240"/>
      <c r="F116" s="112"/>
      <c r="G116" s="112"/>
      <c r="H116" s="112"/>
      <c r="I116" s="112"/>
      <c r="J116" s="112"/>
      <c r="K116" s="112"/>
      <c r="L116" s="112"/>
      <c r="M116" s="112"/>
    </row>
    <row r="117" spans="1:13" x14ac:dyDescent="0.3">
      <c r="A117" s="105"/>
      <c r="B117" s="244"/>
      <c r="C117" s="238"/>
      <c r="D117" s="239"/>
      <c r="E117" s="240"/>
      <c r="F117" s="112"/>
      <c r="G117" s="112"/>
      <c r="H117" s="112"/>
      <c r="I117" s="112"/>
      <c r="J117" s="112"/>
      <c r="K117" s="112"/>
      <c r="L117" s="112"/>
      <c r="M117" s="112"/>
    </row>
    <row r="118" spans="1:13" x14ac:dyDescent="0.3">
      <c r="A118" s="105"/>
      <c r="B118" s="244"/>
      <c r="C118" s="238"/>
      <c r="D118" s="239"/>
      <c r="E118" s="240"/>
      <c r="F118" s="112"/>
      <c r="G118" s="112"/>
      <c r="H118" s="112"/>
      <c r="I118" s="112"/>
      <c r="J118" s="112"/>
      <c r="K118" s="112"/>
      <c r="L118" s="112"/>
      <c r="M118" s="112"/>
    </row>
    <row r="119" spans="1:13" x14ac:dyDescent="0.3">
      <c r="A119" s="105"/>
      <c r="B119" s="257"/>
      <c r="C119" s="238"/>
      <c r="D119" s="239"/>
      <c r="E119" s="240"/>
      <c r="F119" s="112"/>
      <c r="G119" s="112"/>
      <c r="H119" s="112"/>
      <c r="I119" s="112"/>
      <c r="J119" s="112"/>
      <c r="K119" s="112"/>
      <c r="L119" s="112"/>
      <c r="M119" s="112"/>
    </row>
    <row r="120" spans="1:13" x14ac:dyDescent="0.3">
      <c r="A120" s="105"/>
      <c r="B120" s="257"/>
      <c r="C120" s="238"/>
      <c r="D120" s="239"/>
      <c r="E120" s="240"/>
      <c r="F120" s="112"/>
      <c r="G120" s="112"/>
      <c r="H120" s="112"/>
      <c r="I120" s="112"/>
      <c r="J120" s="112"/>
      <c r="K120" s="112"/>
      <c r="L120" s="112"/>
      <c r="M120" s="112"/>
    </row>
    <row r="121" spans="1:13" x14ac:dyDescent="0.3">
      <c r="A121" s="105"/>
      <c r="B121" s="258"/>
      <c r="C121" s="238"/>
      <c r="D121" s="239"/>
      <c r="E121" s="240"/>
      <c r="F121" s="112"/>
      <c r="G121" s="112"/>
      <c r="H121" s="112"/>
      <c r="I121" s="112"/>
      <c r="J121" s="112"/>
      <c r="K121" s="112"/>
      <c r="L121" s="112"/>
      <c r="M121" s="112"/>
    </row>
    <row r="122" spans="1:13" x14ac:dyDescent="0.3">
      <c r="A122" s="105"/>
      <c r="B122" s="244"/>
      <c r="C122" s="238"/>
      <c r="D122" s="239"/>
      <c r="E122" s="240"/>
      <c r="F122" s="112"/>
      <c r="G122" s="112"/>
      <c r="H122" s="112"/>
      <c r="I122" s="112"/>
      <c r="J122" s="112"/>
      <c r="K122" s="112"/>
      <c r="L122" s="112"/>
      <c r="M122" s="112"/>
    </row>
    <row r="123" spans="1:13" x14ac:dyDescent="0.3">
      <c r="A123" s="105"/>
      <c r="B123" s="244"/>
      <c r="C123" s="238"/>
      <c r="D123" s="239"/>
      <c r="E123" s="240"/>
      <c r="F123" s="112"/>
      <c r="G123" s="112"/>
      <c r="H123" s="112"/>
      <c r="I123" s="112"/>
      <c r="J123" s="112"/>
      <c r="K123" s="112"/>
      <c r="L123" s="112"/>
      <c r="M123" s="112"/>
    </row>
    <row r="124" spans="1:13" x14ac:dyDescent="0.3">
      <c r="A124" s="105"/>
      <c r="B124" s="244"/>
      <c r="C124" s="238"/>
      <c r="D124" s="239"/>
      <c r="E124" s="240"/>
      <c r="F124" s="112"/>
      <c r="G124" s="112"/>
      <c r="H124" s="112"/>
      <c r="I124" s="112"/>
      <c r="J124" s="112"/>
      <c r="K124" s="112"/>
      <c r="L124" s="112"/>
      <c r="M124" s="112"/>
    </row>
    <row r="125" spans="1:13" x14ac:dyDescent="0.3">
      <c r="A125" s="105"/>
      <c r="B125" s="244"/>
      <c r="C125" s="238"/>
      <c r="D125" s="239"/>
      <c r="E125" s="240"/>
      <c r="F125" s="112"/>
      <c r="G125" s="112"/>
      <c r="H125" s="112"/>
      <c r="I125" s="112"/>
      <c r="J125" s="112"/>
      <c r="K125" s="112"/>
      <c r="L125" s="112"/>
      <c r="M125" s="112"/>
    </row>
    <row r="126" spans="1:13" x14ac:dyDescent="0.3">
      <c r="A126" s="105"/>
      <c r="B126" s="244"/>
      <c r="C126" s="238"/>
      <c r="D126" s="239"/>
      <c r="E126" s="240"/>
      <c r="F126" s="112"/>
      <c r="G126" s="112"/>
      <c r="H126" s="112"/>
      <c r="I126" s="112"/>
      <c r="J126" s="112"/>
      <c r="K126" s="112"/>
      <c r="L126" s="112"/>
      <c r="M126" s="112"/>
    </row>
    <row r="127" spans="1:13" x14ac:dyDescent="0.3">
      <c r="A127" s="105"/>
      <c r="B127" s="244"/>
      <c r="C127" s="238"/>
      <c r="D127" s="239"/>
      <c r="E127" s="240"/>
      <c r="F127" s="112"/>
      <c r="G127" s="112"/>
      <c r="H127" s="112"/>
      <c r="I127" s="112"/>
      <c r="J127" s="112"/>
      <c r="K127" s="112"/>
      <c r="L127" s="112"/>
      <c r="M127" s="112"/>
    </row>
    <row r="128" spans="1:13" x14ac:dyDescent="0.3">
      <c r="A128" s="105"/>
      <c r="B128" s="244"/>
      <c r="C128" s="238"/>
      <c r="D128" s="239"/>
      <c r="E128" s="240"/>
      <c r="F128" s="112"/>
      <c r="G128" s="112"/>
      <c r="H128" s="112"/>
      <c r="I128" s="112"/>
      <c r="J128" s="112"/>
      <c r="K128" s="112"/>
      <c r="L128" s="112"/>
      <c r="M128" s="112"/>
    </row>
    <row r="129" spans="1:13" x14ac:dyDescent="0.3">
      <c r="A129" s="105"/>
      <c r="B129" s="244"/>
      <c r="C129" s="238"/>
      <c r="D129" s="239"/>
      <c r="E129" s="240"/>
      <c r="F129" s="112"/>
      <c r="G129" s="112"/>
      <c r="H129" s="112"/>
      <c r="I129" s="112"/>
      <c r="J129" s="112"/>
      <c r="K129" s="112"/>
      <c r="L129" s="112"/>
      <c r="M129" s="112"/>
    </row>
    <row r="130" spans="1:13" x14ac:dyDescent="0.3">
      <c r="A130" s="105"/>
      <c r="B130" s="244"/>
      <c r="C130" s="238"/>
      <c r="D130" s="239"/>
      <c r="E130" s="240"/>
      <c r="F130" s="112"/>
      <c r="G130" s="112"/>
      <c r="H130" s="112"/>
      <c r="I130" s="112"/>
      <c r="J130" s="112"/>
      <c r="K130" s="112"/>
      <c r="L130" s="112"/>
      <c r="M130" s="112"/>
    </row>
    <row r="131" spans="1:13" x14ac:dyDescent="0.3">
      <c r="A131" s="105"/>
      <c r="B131" s="244"/>
      <c r="C131" s="238"/>
      <c r="D131" s="239"/>
      <c r="E131" s="259"/>
      <c r="F131" s="112"/>
      <c r="G131" s="112"/>
      <c r="H131" s="112"/>
      <c r="I131" s="112"/>
      <c r="J131" s="112"/>
      <c r="K131" s="112"/>
      <c r="L131" s="112"/>
      <c r="M131" s="112"/>
    </row>
    <row r="132" spans="1:13" x14ac:dyDescent="0.3">
      <c r="A132" s="105"/>
      <c r="B132" s="244"/>
      <c r="C132" s="238"/>
      <c r="D132" s="239"/>
      <c r="E132" s="240"/>
      <c r="F132" s="112"/>
      <c r="G132" s="112"/>
      <c r="H132" s="112"/>
      <c r="I132" s="112"/>
      <c r="J132" s="112"/>
      <c r="K132" s="112"/>
      <c r="L132" s="112"/>
      <c r="M132" s="112"/>
    </row>
    <row r="133" spans="1:13" x14ac:dyDescent="0.3">
      <c r="A133" s="105"/>
      <c r="B133" s="244"/>
      <c r="C133" s="238"/>
      <c r="D133" s="239"/>
      <c r="E133" s="240"/>
      <c r="F133" s="112"/>
      <c r="G133" s="112"/>
      <c r="H133" s="112"/>
      <c r="I133" s="112"/>
      <c r="J133" s="112"/>
      <c r="K133" s="112"/>
      <c r="L133" s="112"/>
      <c r="M133" s="112"/>
    </row>
    <row r="134" spans="1:13" x14ac:dyDescent="0.3">
      <c r="A134" s="105"/>
      <c r="B134" s="244"/>
      <c r="C134" s="238"/>
      <c r="D134" s="239"/>
      <c r="E134" s="240"/>
      <c r="F134" s="112"/>
      <c r="G134" s="112"/>
      <c r="H134" s="112"/>
      <c r="I134" s="112"/>
      <c r="J134" s="112"/>
      <c r="K134" s="112"/>
      <c r="L134" s="112"/>
      <c r="M134" s="112"/>
    </row>
    <row r="135" spans="1:13" x14ac:dyDescent="0.3">
      <c r="A135" s="105"/>
      <c r="B135" s="244"/>
      <c r="C135" s="238"/>
      <c r="D135" s="239"/>
      <c r="E135" s="240"/>
      <c r="F135" s="112"/>
      <c r="G135" s="112"/>
      <c r="H135" s="112"/>
      <c r="I135" s="112"/>
      <c r="J135" s="112"/>
      <c r="K135" s="112"/>
      <c r="L135" s="112"/>
      <c r="M135" s="112"/>
    </row>
    <row r="136" spans="1:13" x14ac:dyDescent="0.3">
      <c r="A136" s="105"/>
      <c r="B136" s="244"/>
      <c r="C136" s="238"/>
      <c r="D136" s="239"/>
      <c r="E136" s="240"/>
      <c r="F136" s="112"/>
      <c r="G136" s="112"/>
      <c r="H136" s="112"/>
      <c r="I136" s="112"/>
      <c r="J136" s="112"/>
      <c r="K136" s="112"/>
      <c r="L136" s="112"/>
      <c r="M136" s="112"/>
    </row>
    <row r="137" spans="1:13" x14ac:dyDescent="0.3">
      <c r="A137" s="105"/>
      <c r="B137" s="244"/>
      <c r="C137" s="238"/>
      <c r="D137" s="239"/>
      <c r="E137" s="240"/>
      <c r="F137" s="112"/>
      <c r="G137" s="112"/>
      <c r="H137" s="112"/>
      <c r="I137" s="112"/>
      <c r="J137" s="112"/>
      <c r="K137" s="112"/>
      <c r="L137" s="112"/>
      <c r="M137" s="112"/>
    </row>
    <row r="138" spans="1:13" x14ac:dyDescent="0.3">
      <c r="A138" s="105"/>
      <c r="B138" s="244"/>
      <c r="C138" s="238"/>
      <c r="D138" s="239"/>
      <c r="E138" s="240"/>
      <c r="F138" s="112"/>
      <c r="G138" s="112"/>
      <c r="H138" s="112"/>
      <c r="I138" s="112"/>
      <c r="J138" s="112"/>
      <c r="K138" s="112"/>
      <c r="L138" s="112"/>
      <c r="M138" s="112"/>
    </row>
    <row r="139" spans="1:13" x14ac:dyDescent="0.3">
      <c r="A139" s="105"/>
      <c r="B139" s="244"/>
      <c r="C139" s="238"/>
      <c r="D139" s="239"/>
      <c r="E139" s="240"/>
      <c r="F139" s="112"/>
      <c r="G139" s="112"/>
      <c r="H139" s="112"/>
      <c r="I139" s="112"/>
      <c r="J139" s="112"/>
      <c r="K139" s="112"/>
      <c r="L139" s="112"/>
      <c r="M139" s="112"/>
    </row>
    <row r="140" spans="1:13" x14ac:dyDescent="0.3">
      <c r="A140" s="105"/>
      <c r="B140" s="244"/>
      <c r="C140" s="238"/>
      <c r="D140" s="239"/>
      <c r="E140" s="240"/>
      <c r="F140" s="112"/>
      <c r="G140" s="112"/>
      <c r="H140" s="112"/>
      <c r="I140" s="112"/>
      <c r="J140" s="112"/>
      <c r="K140" s="112"/>
      <c r="L140" s="112"/>
      <c r="M140" s="112"/>
    </row>
    <row r="141" spans="1:13" x14ac:dyDescent="0.3">
      <c r="A141" s="105"/>
      <c r="B141" s="244"/>
      <c r="C141" s="238"/>
      <c r="D141" s="239"/>
      <c r="E141" s="240"/>
      <c r="F141" s="112"/>
      <c r="G141" s="112"/>
      <c r="H141" s="112"/>
      <c r="I141" s="112"/>
      <c r="J141" s="112"/>
      <c r="K141" s="112"/>
      <c r="L141" s="112"/>
      <c r="M141" s="112"/>
    </row>
    <row r="142" spans="1:13" x14ac:dyDescent="0.3">
      <c r="A142" s="105"/>
      <c r="B142" s="244"/>
      <c r="C142" s="238"/>
      <c r="D142" s="239"/>
      <c r="E142" s="245"/>
      <c r="F142" s="112"/>
      <c r="G142" s="112"/>
      <c r="H142" s="112"/>
      <c r="I142" s="112"/>
      <c r="J142" s="112"/>
      <c r="K142" s="112"/>
      <c r="L142" s="112"/>
      <c r="M142" s="112"/>
    </row>
    <row r="143" spans="1:13" x14ac:dyDescent="0.3">
      <c r="A143" s="105"/>
      <c r="B143" s="244"/>
      <c r="C143" s="238"/>
      <c r="D143" s="239"/>
      <c r="E143" s="240"/>
      <c r="F143" s="112"/>
      <c r="G143" s="112"/>
      <c r="H143" s="112"/>
      <c r="I143" s="112"/>
      <c r="J143" s="112"/>
      <c r="K143" s="112"/>
      <c r="L143" s="112"/>
      <c r="M143" s="112"/>
    </row>
    <row r="144" spans="1:13" x14ac:dyDescent="0.3">
      <c r="A144" s="105"/>
      <c r="B144" s="244"/>
      <c r="C144" s="238"/>
      <c r="D144" s="239"/>
      <c r="E144" s="240"/>
      <c r="F144" s="112"/>
      <c r="G144" s="112"/>
      <c r="H144" s="112"/>
      <c r="I144" s="112"/>
      <c r="J144" s="112"/>
      <c r="K144" s="112"/>
      <c r="L144" s="112"/>
      <c r="M144" s="112"/>
    </row>
    <row r="145" spans="1:13" x14ac:dyDescent="0.3">
      <c r="A145" s="105"/>
      <c r="B145" s="244"/>
      <c r="C145" s="238"/>
      <c r="D145" s="239"/>
      <c r="E145" s="240"/>
      <c r="F145" s="112"/>
      <c r="G145" s="112"/>
      <c r="H145" s="112"/>
      <c r="I145" s="112"/>
      <c r="J145" s="112"/>
      <c r="K145" s="112"/>
      <c r="L145" s="112"/>
      <c r="M145" s="112"/>
    </row>
    <row r="146" spans="1:13" x14ac:dyDescent="0.3">
      <c r="A146" s="105"/>
      <c r="B146" s="244"/>
      <c r="C146" s="238"/>
      <c r="D146" s="239"/>
      <c r="E146" s="245"/>
      <c r="F146" s="112"/>
      <c r="G146" s="112"/>
      <c r="H146" s="112"/>
      <c r="I146" s="112"/>
      <c r="J146" s="112"/>
      <c r="K146" s="112"/>
      <c r="L146" s="112"/>
      <c r="M146" s="112"/>
    </row>
    <row r="147" spans="1:13" x14ac:dyDescent="0.3">
      <c r="A147" s="105"/>
      <c r="B147" s="244"/>
      <c r="C147" s="238"/>
      <c r="D147" s="239"/>
      <c r="E147" s="240"/>
      <c r="F147" s="112"/>
      <c r="G147" s="112"/>
      <c r="H147" s="112"/>
      <c r="I147" s="112"/>
      <c r="J147" s="112"/>
      <c r="K147" s="112"/>
      <c r="L147" s="112"/>
      <c r="M147" s="112"/>
    </row>
    <row r="148" spans="1:13" x14ac:dyDescent="0.3">
      <c r="A148" s="105"/>
      <c r="B148" s="244"/>
      <c r="C148" s="238"/>
      <c r="D148" s="239"/>
      <c r="E148" s="240"/>
      <c r="F148" s="112"/>
      <c r="G148" s="112"/>
      <c r="H148" s="112"/>
      <c r="I148" s="112"/>
      <c r="J148" s="112"/>
      <c r="K148" s="112"/>
      <c r="L148" s="112"/>
      <c r="M148" s="112"/>
    </row>
    <row r="149" spans="1:13" x14ac:dyDescent="0.3">
      <c r="A149" s="105"/>
      <c r="B149" s="244"/>
      <c r="C149" s="238"/>
      <c r="D149" s="239"/>
      <c r="E149" s="260"/>
      <c r="F149" s="112"/>
      <c r="G149" s="112"/>
      <c r="H149" s="112"/>
      <c r="I149" s="112"/>
      <c r="J149" s="112"/>
      <c r="K149" s="112"/>
      <c r="L149" s="112"/>
      <c r="M149" s="112"/>
    </row>
    <row r="150" spans="1:13" x14ac:dyDescent="0.3">
      <c r="A150" s="105"/>
      <c r="B150" s="244"/>
      <c r="C150" s="238"/>
      <c r="D150" s="239"/>
      <c r="E150" s="240"/>
      <c r="F150" s="112"/>
      <c r="G150" s="112"/>
      <c r="H150" s="112"/>
      <c r="I150" s="112"/>
      <c r="J150" s="112"/>
      <c r="K150" s="112"/>
      <c r="L150" s="112"/>
      <c r="M150" s="112"/>
    </row>
    <row r="151" spans="1:13" x14ac:dyDescent="0.3">
      <c r="A151" s="105"/>
      <c r="B151" s="244"/>
      <c r="C151" s="238"/>
      <c r="D151" s="239"/>
      <c r="E151" s="240"/>
      <c r="F151" s="112"/>
      <c r="G151" s="152"/>
      <c r="H151" s="152"/>
      <c r="I151" s="152"/>
      <c r="J151" s="152"/>
      <c r="K151" s="152"/>
      <c r="L151" s="152"/>
      <c r="M151" s="152"/>
    </row>
    <row r="152" spans="1:13" x14ac:dyDescent="0.3">
      <c r="A152" s="105"/>
      <c r="B152" s="244"/>
      <c r="C152" s="238"/>
      <c r="D152" s="239"/>
      <c r="E152" s="240"/>
      <c r="F152" s="112"/>
      <c r="G152" s="112"/>
      <c r="H152" s="112"/>
      <c r="I152" s="112"/>
      <c r="J152" s="112"/>
      <c r="K152" s="112"/>
      <c r="L152" s="112"/>
      <c r="M152" s="112"/>
    </row>
    <row r="153" spans="1:13" x14ac:dyDescent="0.3">
      <c r="A153" s="105"/>
      <c r="B153" s="244"/>
      <c r="C153" s="238"/>
      <c r="D153" s="239"/>
      <c r="E153" s="240"/>
      <c r="F153" s="112"/>
      <c r="G153" s="112"/>
      <c r="H153" s="112"/>
      <c r="I153" s="112"/>
      <c r="J153" s="112"/>
      <c r="K153" s="112"/>
      <c r="L153" s="112"/>
      <c r="M153" s="112"/>
    </row>
    <row r="154" spans="1:13" x14ac:dyDescent="0.3">
      <c r="A154" s="105"/>
      <c r="B154" s="244"/>
      <c r="C154" s="238"/>
      <c r="D154" s="239"/>
      <c r="E154" s="240"/>
      <c r="F154" s="112"/>
      <c r="G154" s="112"/>
      <c r="H154" s="112"/>
      <c r="I154" s="112"/>
      <c r="J154" s="112"/>
      <c r="K154" s="112"/>
      <c r="L154" s="112"/>
      <c r="M154" s="112"/>
    </row>
    <row r="155" spans="1:13" x14ac:dyDescent="0.3">
      <c r="A155" s="105"/>
      <c r="B155" s="244"/>
      <c r="C155" s="238"/>
      <c r="D155" s="239"/>
      <c r="E155" s="240"/>
      <c r="F155" s="112"/>
      <c r="G155" s="112"/>
      <c r="H155" s="112"/>
      <c r="I155" s="112"/>
      <c r="J155" s="112"/>
      <c r="K155" s="112"/>
      <c r="L155" s="112"/>
      <c r="M155" s="112"/>
    </row>
    <row r="156" spans="1:13" x14ac:dyDescent="0.3">
      <c r="A156" s="105"/>
      <c r="B156" s="244"/>
      <c r="C156" s="238"/>
      <c r="D156" s="239"/>
      <c r="E156" s="240"/>
      <c r="F156" s="112"/>
      <c r="G156" s="112"/>
      <c r="H156" s="112"/>
      <c r="I156" s="112"/>
      <c r="J156" s="112"/>
      <c r="K156" s="112"/>
      <c r="L156" s="112"/>
      <c r="M156" s="112"/>
    </row>
    <row r="157" spans="1:13" x14ac:dyDescent="0.3">
      <c r="A157" s="105"/>
      <c r="B157" s="244"/>
      <c r="C157" s="238"/>
      <c r="D157" s="239"/>
      <c r="E157" s="240"/>
      <c r="F157" s="112"/>
      <c r="G157" s="112"/>
      <c r="H157" s="112"/>
      <c r="I157" s="112"/>
      <c r="J157" s="112"/>
      <c r="K157" s="112"/>
      <c r="L157" s="112"/>
      <c r="M157" s="112"/>
    </row>
    <row r="158" spans="1:13" x14ac:dyDescent="0.3">
      <c r="A158" s="105"/>
      <c r="B158" s="244"/>
      <c r="C158" s="238"/>
      <c r="D158" s="239"/>
      <c r="E158" s="240"/>
      <c r="F158" s="112"/>
      <c r="G158" s="112"/>
      <c r="H158" s="112"/>
      <c r="I158" s="112"/>
      <c r="J158" s="112"/>
      <c r="K158" s="112"/>
      <c r="L158" s="112"/>
      <c r="M158" s="112"/>
    </row>
    <row r="159" spans="1:13" x14ac:dyDescent="0.3">
      <c r="A159" s="105"/>
      <c r="B159" s="244"/>
      <c r="C159" s="238"/>
      <c r="D159" s="239"/>
      <c r="E159" s="240"/>
      <c r="F159" s="112"/>
      <c r="G159" s="112"/>
      <c r="H159" s="112"/>
      <c r="I159" s="112"/>
      <c r="J159" s="112"/>
      <c r="K159" s="112"/>
      <c r="L159" s="112"/>
      <c r="M159" s="112"/>
    </row>
    <row r="160" spans="1:13" x14ac:dyDescent="0.3">
      <c r="A160" s="105"/>
      <c r="B160" s="244"/>
      <c r="C160" s="238"/>
      <c r="D160" s="239"/>
      <c r="E160" s="260"/>
      <c r="F160" s="112"/>
      <c r="G160" s="112"/>
      <c r="H160" s="112"/>
      <c r="I160" s="112"/>
      <c r="J160" s="112"/>
      <c r="K160" s="112"/>
      <c r="L160" s="112"/>
      <c r="M160" s="112"/>
    </row>
    <row r="161" spans="1:13" x14ac:dyDescent="0.3">
      <c r="A161" s="105"/>
      <c r="B161" s="244"/>
      <c r="C161" s="238"/>
      <c r="D161" s="239"/>
      <c r="E161" s="240"/>
      <c r="F161" s="112"/>
      <c r="G161" s="112"/>
      <c r="H161" s="112"/>
      <c r="I161" s="112"/>
      <c r="J161" s="112"/>
      <c r="K161" s="112"/>
      <c r="L161" s="112"/>
      <c r="M161" s="112"/>
    </row>
    <row r="162" spans="1:13" x14ac:dyDescent="0.3">
      <c r="A162" s="105"/>
      <c r="B162" s="244"/>
      <c r="C162" s="238"/>
      <c r="D162" s="239"/>
      <c r="E162" s="240"/>
      <c r="F162" s="112"/>
      <c r="G162" s="112"/>
      <c r="H162" s="112"/>
      <c r="I162" s="112"/>
      <c r="J162" s="112"/>
      <c r="K162" s="112"/>
      <c r="L162" s="112"/>
      <c r="M162" s="112"/>
    </row>
    <row r="163" spans="1:13" x14ac:dyDescent="0.3">
      <c r="A163" s="105"/>
      <c r="B163" s="244"/>
      <c r="C163" s="238"/>
      <c r="D163" s="239"/>
      <c r="E163" s="240"/>
      <c r="F163" s="112"/>
      <c r="G163" s="112"/>
      <c r="H163" s="112"/>
      <c r="I163" s="112"/>
      <c r="J163" s="112"/>
      <c r="K163" s="112"/>
      <c r="L163" s="112"/>
      <c r="M163" s="112"/>
    </row>
    <row r="164" spans="1:13" x14ac:dyDescent="0.3">
      <c r="A164" s="105"/>
      <c r="B164" s="244"/>
      <c r="C164" s="238"/>
      <c r="D164" s="239"/>
      <c r="E164" s="261"/>
      <c r="F164" s="112"/>
      <c r="G164" s="112"/>
      <c r="H164" s="112"/>
      <c r="I164" s="112"/>
      <c r="J164" s="112"/>
      <c r="K164" s="112"/>
      <c r="L164" s="112"/>
      <c r="M164" s="112"/>
    </row>
    <row r="165" spans="1:13" x14ac:dyDescent="0.3">
      <c r="A165" s="105"/>
      <c r="B165" s="244"/>
      <c r="C165" s="238"/>
      <c r="D165" s="239"/>
      <c r="E165" s="240"/>
      <c r="F165" s="112"/>
      <c r="G165" s="112"/>
      <c r="H165" s="112"/>
      <c r="I165" s="112"/>
      <c r="J165" s="112"/>
      <c r="K165" s="112"/>
      <c r="L165" s="112"/>
      <c r="M165" s="112"/>
    </row>
    <row r="166" spans="1:13" x14ac:dyDescent="0.3">
      <c r="A166" s="105"/>
      <c r="B166" s="244"/>
      <c r="C166" s="238"/>
      <c r="D166" s="239"/>
      <c r="E166" s="240"/>
      <c r="F166" s="112"/>
      <c r="G166" s="112"/>
      <c r="H166" s="112"/>
      <c r="I166" s="112"/>
      <c r="J166" s="112"/>
      <c r="K166" s="112"/>
      <c r="L166" s="112"/>
      <c r="M166" s="112"/>
    </row>
    <row r="167" spans="1:13" x14ac:dyDescent="0.3">
      <c r="A167" s="105"/>
      <c r="B167" s="244"/>
      <c r="C167" s="238"/>
      <c r="D167" s="239"/>
      <c r="E167" s="240"/>
      <c r="F167" s="112"/>
      <c r="G167" s="112"/>
      <c r="H167" s="112"/>
      <c r="I167" s="112"/>
      <c r="J167" s="112"/>
      <c r="K167" s="112"/>
      <c r="L167" s="112"/>
      <c r="M167" s="112"/>
    </row>
    <row r="168" spans="1:13" x14ac:dyDescent="0.3">
      <c r="A168" s="105"/>
      <c r="B168" s="244"/>
      <c r="C168" s="238"/>
      <c r="D168" s="239"/>
      <c r="E168" s="240"/>
      <c r="F168" s="112"/>
      <c r="G168" s="112"/>
      <c r="H168" s="112"/>
      <c r="I168" s="112"/>
      <c r="J168" s="112"/>
      <c r="K168" s="112"/>
      <c r="L168" s="112"/>
      <c r="M168" s="112"/>
    </row>
    <row r="169" spans="1:13" x14ac:dyDescent="0.3">
      <c r="A169" s="105"/>
      <c r="B169" s="244"/>
      <c r="C169" s="238"/>
      <c r="D169" s="239"/>
      <c r="E169" s="240"/>
      <c r="F169" s="112"/>
      <c r="G169" s="112"/>
      <c r="H169" s="112"/>
      <c r="I169" s="112"/>
      <c r="J169" s="112"/>
      <c r="K169" s="112"/>
      <c r="L169" s="112"/>
      <c r="M169" s="112"/>
    </row>
    <row r="170" spans="1:13" x14ac:dyDescent="0.3">
      <c r="A170" s="105"/>
      <c r="B170" s="244"/>
      <c r="C170" s="238"/>
      <c r="D170" s="239"/>
      <c r="E170" s="240"/>
      <c r="F170" s="112"/>
      <c r="G170" s="112"/>
      <c r="H170" s="112"/>
      <c r="I170" s="112"/>
      <c r="J170" s="112"/>
      <c r="K170" s="112"/>
      <c r="L170" s="112"/>
      <c r="M170" s="112"/>
    </row>
    <row r="171" spans="1:13" x14ac:dyDescent="0.3">
      <c r="A171" s="105"/>
      <c r="B171" s="244"/>
      <c r="C171" s="238"/>
      <c r="D171" s="239"/>
      <c r="E171" s="240"/>
      <c r="F171" s="112"/>
      <c r="G171" s="112"/>
      <c r="H171" s="112"/>
      <c r="I171" s="112"/>
      <c r="J171" s="112"/>
      <c r="K171" s="112"/>
      <c r="L171" s="112"/>
      <c r="M171" s="112"/>
    </row>
    <row r="172" spans="1:13" x14ac:dyDescent="0.3">
      <c r="A172" s="105"/>
      <c r="B172" s="244"/>
      <c r="C172" s="238"/>
      <c r="D172" s="239"/>
      <c r="E172" s="240"/>
      <c r="F172" s="112"/>
      <c r="G172" s="112"/>
      <c r="H172" s="112"/>
      <c r="I172" s="112"/>
      <c r="J172" s="112"/>
      <c r="K172" s="112"/>
      <c r="L172" s="112"/>
      <c r="M172" s="112"/>
    </row>
    <row r="173" spans="1:13" x14ac:dyDescent="0.3">
      <c r="A173" s="105"/>
      <c r="B173" s="244"/>
      <c r="C173" s="238"/>
      <c r="D173" s="239"/>
      <c r="E173" s="240"/>
      <c r="F173" s="112"/>
      <c r="G173" s="112"/>
      <c r="H173" s="112"/>
      <c r="I173" s="112"/>
      <c r="J173" s="112"/>
      <c r="K173" s="112"/>
      <c r="L173" s="112"/>
      <c r="M173" s="112"/>
    </row>
    <row r="174" spans="1:13" x14ac:dyDescent="0.3">
      <c r="A174" s="105"/>
      <c r="B174" s="244"/>
      <c r="C174" s="238"/>
      <c r="D174" s="239"/>
      <c r="E174" s="240"/>
      <c r="F174" s="112"/>
      <c r="G174" s="112"/>
      <c r="H174" s="112"/>
      <c r="I174" s="112"/>
      <c r="J174" s="112"/>
      <c r="K174" s="112"/>
      <c r="L174" s="112"/>
      <c r="M174" s="112"/>
    </row>
    <row r="175" spans="1:13" x14ac:dyDescent="0.3">
      <c r="A175" s="105"/>
      <c r="B175" s="244"/>
      <c r="C175" s="238"/>
      <c r="D175" s="239"/>
      <c r="E175" s="246"/>
      <c r="F175" s="112"/>
      <c r="G175" s="112"/>
      <c r="H175" s="112"/>
      <c r="I175" s="112"/>
      <c r="J175" s="112"/>
      <c r="K175" s="112"/>
      <c r="L175" s="112"/>
      <c r="M175" s="112"/>
    </row>
    <row r="176" spans="1:13" x14ac:dyDescent="0.3">
      <c r="A176" s="105"/>
      <c r="B176" s="244"/>
      <c r="C176" s="238"/>
      <c r="D176" s="239"/>
      <c r="E176" s="245"/>
      <c r="F176" s="112"/>
      <c r="G176" s="112"/>
      <c r="H176" s="112"/>
      <c r="I176" s="112"/>
      <c r="J176" s="112"/>
      <c r="K176" s="112"/>
      <c r="L176" s="112"/>
      <c r="M176" s="112"/>
    </row>
    <row r="177" spans="1:13" x14ac:dyDescent="0.3">
      <c r="A177" s="105"/>
      <c r="B177" s="244"/>
      <c r="C177" s="238"/>
      <c r="D177" s="239"/>
      <c r="E177" s="240"/>
      <c r="F177" s="112"/>
      <c r="G177" s="112"/>
      <c r="H177" s="112"/>
      <c r="I177" s="112"/>
      <c r="J177" s="112"/>
      <c r="K177" s="112"/>
      <c r="L177" s="112"/>
      <c r="M177" s="112"/>
    </row>
    <row r="178" spans="1:13" x14ac:dyDescent="0.3">
      <c r="A178" s="105"/>
      <c r="B178" s="244"/>
      <c r="C178" s="238"/>
      <c r="D178" s="239"/>
      <c r="E178" s="240"/>
      <c r="F178" s="112"/>
      <c r="G178" s="112"/>
      <c r="H178" s="112"/>
      <c r="I178" s="112"/>
      <c r="J178" s="112"/>
      <c r="K178" s="112"/>
      <c r="L178" s="112"/>
      <c r="M178" s="112"/>
    </row>
    <row r="179" spans="1:13" x14ac:dyDescent="0.3">
      <c r="A179" s="105"/>
      <c r="B179" s="244"/>
      <c r="C179" s="238"/>
      <c r="D179" s="239"/>
      <c r="E179" s="240"/>
      <c r="F179" s="112"/>
      <c r="G179" s="112"/>
      <c r="H179" s="112"/>
      <c r="I179" s="112"/>
      <c r="J179" s="112"/>
      <c r="K179" s="112"/>
      <c r="L179" s="112"/>
      <c r="M179" s="112"/>
    </row>
    <row r="180" spans="1:13" x14ac:dyDescent="0.3">
      <c r="A180" s="105"/>
      <c r="B180" s="244"/>
      <c r="C180" s="238"/>
      <c r="D180" s="239"/>
      <c r="E180" s="245"/>
      <c r="F180" s="112"/>
      <c r="G180" s="112"/>
      <c r="H180" s="112"/>
      <c r="I180" s="112"/>
      <c r="J180" s="112"/>
      <c r="K180" s="112"/>
      <c r="L180" s="112"/>
      <c r="M180" s="112"/>
    </row>
    <row r="181" spans="1:13" x14ac:dyDescent="0.3">
      <c r="A181" s="105"/>
      <c r="B181" s="244"/>
      <c r="C181" s="238"/>
      <c r="D181" s="239"/>
      <c r="E181" s="246"/>
      <c r="F181" s="112"/>
      <c r="G181" s="112"/>
      <c r="H181" s="112"/>
      <c r="I181" s="112"/>
      <c r="J181" s="112"/>
      <c r="K181" s="112"/>
      <c r="L181" s="112"/>
      <c r="M181" s="112"/>
    </row>
    <row r="182" spans="1:13" x14ac:dyDescent="0.3">
      <c r="A182" s="105"/>
      <c r="B182" s="245"/>
      <c r="C182" s="238"/>
      <c r="D182" s="239"/>
      <c r="E182" s="246"/>
      <c r="F182" s="112"/>
      <c r="G182" s="112"/>
      <c r="H182" s="112"/>
      <c r="I182" s="112"/>
      <c r="J182" s="112"/>
      <c r="K182" s="112"/>
      <c r="L182" s="112"/>
      <c r="M182" s="112"/>
    </row>
    <row r="183" spans="1:13" x14ac:dyDescent="0.3">
      <c r="A183" s="105"/>
      <c r="B183" s="245"/>
      <c r="C183" s="238"/>
      <c r="D183" s="239"/>
      <c r="E183" s="246"/>
      <c r="F183" s="112"/>
      <c r="G183" s="112"/>
      <c r="H183" s="112"/>
      <c r="I183" s="112"/>
      <c r="J183" s="112"/>
      <c r="K183" s="112"/>
      <c r="L183" s="112"/>
      <c r="M183" s="112"/>
    </row>
    <row r="184" spans="1:13" x14ac:dyDescent="0.3">
      <c r="A184" s="105"/>
      <c r="B184" s="244"/>
      <c r="C184" s="238"/>
      <c r="D184" s="239"/>
      <c r="E184" s="240"/>
      <c r="F184" s="112"/>
      <c r="G184" s="112"/>
      <c r="H184" s="112"/>
      <c r="I184" s="112"/>
      <c r="J184" s="112"/>
      <c r="K184" s="112"/>
      <c r="L184" s="112"/>
      <c r="M184" s="112"/>
    </row>
    <row r="185" spans="1:13" x14ac:dyDescent="0.3">
      <c r="A185" s="105"/>
      <c r="B185" s="244"/>
      <c r="C185" s="238"/>
      <c r="D185" s="239"/>
      <c r="E185" s="240"/>
      <c r="F185" s="112"/>
      <c r="G185" s="112"/>
      <c r="H185" s="112"/>
      <c r="I185" s="112"/>
      <c r="J185" s="112"/>
      <c r="K185" s="112"/>
      <c r="L185" s="112"/>
      <c r="M185" s="112"/>
    </row>
    <row r="186" spans="1:13" x14ac:dyDescent="0.3">
      <c r="A186" s="105"/>
      <c r="B186" s="244"/>
      <c r="C186" s="238"/>
      <c r="D186" s="239"/>
      <c r="E186" s="240"/>
      <c r="F186" s="112"/>
      <c r="G186" s="112"/>
      <c r="H186" s="112"/>
      <c r="I186" s="112"/>
      <c r="J186" s="112"/>
      <c r="K186" s="112"/>
      <c r="L186" s="112"/>
      <c r="M186" s="112"/>
    </row>
    <row r="187" spans="1:13" x14ac:dyDescent="0.3">
      <c r="A187" s="105"/>
      <c r="B187" s="244"/>
      <c r="C187" s="238"/>
      <c r="D187" s="239"/>
      <c r="E187" s="240"/>
      <c r="F187" s="112"/>
      <c r="G187" s="112"/>
      <c r="H187" s="112"/>
      <c r="I187" s="112"/>
      <c r="J187" s="112"/>
      <c r="K187" s="112"/>
      <c r="L187" s="112"/>
      <c r="M187" s="112"/>
    </row>
    <row r="188" spans="1:13" x14ac:dyDescent="0.3">
      <c r="A188" s="105"/>
      <c r="B188" s="244"/>
      <c r="C188" s="238"/>
      <c r="D188" s="239"/>
      <c r="E188" s="240"/>
      <c r="F188" s="112"/>
      <c r="G188" s="112"/>
      <c r="H188" s="112"/>
      <c r="I188" s="112"/>
      <c r="J188" s="112"/>
      <c r="K188" s="112"/>
      <c r="L188" s="112"/>
      <c r="M188" s="112"/>
    </row>
    <row r="189" spans="1:13" x14ac:dyDescent="0.3">
      <c r="A189" s="105"/>
      <c r="B189" s="244"/>
      <c r="C189" s="238"/>
      <c r="D189" s="239"/>
      <c r="E189" s="240"/>
      <c r="F189" s="112"/>
      <c r="G189" s="112"/>
      <c r="H189" s="112"/>
      <c r="I189" s="112"/>
      <c r="J189" s="112"/>
      <c r="K189" s="112"/>
      <c r="L189" s="112"/>
      <c r="M189" s="112"/>
    </row>
    <row r="190" spans="1:13" x14ac:dyDescent="0.3">
      <c r="A190" s="105"/>
      <c r="B190" s="244"/>
      <c r="C190" s="238"/>
      <c r="D190" s="239"/>
      <c r="E190" s="240"/>
      <c r="F190" s="112"/>
      <c r="G190" s="112"/>
      <c r="H190" s="112"/>
      <c r="I190" s="112"/>
      <c r="J190" s="112"/>
      <c r="K190" s="112"/>
      <c r="L190" s="112"/>
      <c r="M190" s="112"/>
    </row>
    <row r="191" spans="1:13" x14ac:dyDescent="0.3">
      <c r="A191" s="105"/>
      <c r="B191" s="244"/>
      <c r="C191" s="238"/>
      <c r="D191" s="239"/>
      <c r="E191" s="240"/>
      <c r="F191" s="112"/>
      <c r="G191" s="112"/>
      <c r="H191" s="112"/>
      <c r="I191" s="112"/>
      <c r="J191" s="112"/>
      <c r="K191" s="112"/>
      <c r="L191" s="112"/>
      <c r="M191" s="112"/>
    </row>
    <row r="192" spans="1:13" x14ac:dyDescent="0.3">
      <c r="A192" s="105"/>
      <c r="B192" s="244"/>
      <c r="C192" s="238"/>
      <c r="D192" s="239"/>
      <c r="E192" s="240"/>
      <c r="F192" s="112"/>
      <c r="G192" s="112"/>
      <c r="H192" s="112"/>
      <c r="I192" s="112"/>
      <c r="J192" s="112"/>
      <c r="K192" s="112"/>
      <c r="L192" s="112"/>
      <c r="M192" s="112"/>
    </row>
    <row r="193" spans="1:13" x14ac:dyDescent="0.3">
      <c r="A193" s="105"/>
      <c r="B193" s="244"/>
      <c r="C193" s="238"/>
      <c r="D193" s="239"/>
      <c r="E193" s="240"/>
      <c r="F193" s="112"/>
      <c r="G193" s="112"/>
      <c r="H193" s="112"/>
      <c r="I193" s="112"/>
      <c r="J193" s="112"/>
      <c r="K193" s="112"/>
      <c r="L193" s="112"/>
      <c r="M193" s="112"/>
    </row>
    <row r="194" spans="1:13" x14ac:dyDescent="0.3">
      <c r="A194" s="105"/>
      <c r="B194" s="244"/>
      <c r="C194" s="238"/>
      <c r="D194" s="239"/>
      <c r="E194" s="240"/>
      <c r="F194" s="112"/>
      <c r="G194" s="112"/>
      <c r="H194" s="112"/>
      <c r="I194" s="112"/>
      <c r="J194" s="112"/>
      <c r="K194" s="112"/>
      <c r="L194" s="112"/>
      <c r="M194" s="112"/>
    </row>
    <row r="195" spans="1:13" x14ac:dyDescent="0.3">
      <c r="A195" s="105"/>
      <c r="B195" s="244"/>
      <c r="C195" s="238"/>
      <c r="D195" s="239"/>
      <c r="E195" s="262"/>
      <c r="F195" s="112"/>
      <c r="G195" s="112"/>
      <c r="H195" s="112"/>
      <c r="I195" s="112"/>
      <c r="J195" s="112"/>
      <c r="K195" s="112"/>
      <c r="L195" s="112"/>
      <c r="M195" s="112"/>
    </row>
    <row r="196" spans="1:13" x14ac:dyDescent="0.3">
      <c r="A196" s="105"/>
      <c r="B196" s="244"/>
      <c r="C196" s="238"/>
      <c r="D196" s="239"/>
      <c r="E196" s="240"/>
      <c r="F196" s="112"/>
      <c r="G196" s="112"/>
      <c r="H196" s="112"/>
      <c r="I196" s="112"/>
      <c r="J196" s="112"/>
      <c r="K196" s="112"/>
      <c r="L196" s="112"/>
      <c r="M196" s="112"/>
    </row>
    <row r="197" spans="1:13" x14ac:dyDescent="0.3">
      <c r="A197" s="105"/>
      <c r="B197" s="244"/>
      <c r="C197" s="238"/>
      <c r="D197" s="239"/>
      <c r="E197" s="240"/>
      <c r="F197" s="112"/>
      <c r="G197" s="112"/>
      <c r="H197" s="112"/>
      <c r="I197" s="112"/>
      <c r="J197" s="112"/>
      <c r="K197" s="112"/>
      <c r="L197" s="112"/>
      <c r="M197" s="112"/>
    </row>
    <row r="198" spans="1:13" x14ac:dyDescent="0.3">
      <c r="A198" s="105"/>
      <c r="B198" s="244"/>
      <c r="C198" s="238"/>
      <c r="D198" s="239"/>
      <c r="E198" s="240"/>
      <c r="F198" s="112"/>
      <c r="G198" s="112"/>
      <c r="H198" s="112"/>
      <c r="I198" s="112"/>
      <c r="J198" s="112"/>
      <c r="K198" s="112"/>
      <c r="L198" s="112"/>
      <c r="M198" s="112"/>
    </row>
    <row r="199" spans="1:13" x14ac:dyDescent="0.3">
      <c r="A199" s="105"/>
      <c r="B199" s="244"/>
      <c r="C199" s="238"/>
      <c r="D199" s="239"/>
      <c r="E199" s="240"/>
      <c r="F199" s="112"/>
      <c r="G199" s="112"/>
      <c r="H199" s="112"/>
      <c r="I199" s="112"/>
      <c r="J199" s="112"/>
      <c r="K199" s="112"/>
      <c r="L199" s="112"/>
      <c r="M199" s="112"/>
    </row>
    <row r="200" spans="1:13" x14ac:dyDescent="0.3">
      <c r="A200" s="105"/>
      <c r="B200" s="244"/>
      <c r="C200" s="238"/>
      <c r="D200" s="239"/>
      <c r="E200" s="240"/>
      <c r="F200" s="112"/>
      <c r="G200" s="112"/>
      <c r="H200" s="112"/>
      <c r="I200" s="112"/>
      <c r="J200" s="112"/>
      <c r="K200" s="112"/>
      <c r="L200" s="112"/>
      <c r="M200" s="112"/>
    </row>
    <row r="201" spans="1:13" x14ac:dyDescent="0.3">
      <c r="A201" s="105"/>
      <c r="B201" s="244"/>
      <c r="C201" s="238"/>
      <c r="D201" s="239"/>
      <c r="E201" s="240"/>
      <c r="F201" s="112"/>
      <c r="G201" s="112"/>
      <c r="H201" s="112"/>
      <c r="I201" s="112"/>
      <c r="J201" s="112"/>
      <c r="K201" s="112"/>
      <c r="L201" s="112"/>
      <c r="M201" s="112"/>
    </row>
    <row r="202" spans="1:13" x14ac:dyDescent="0.3">
      <c r="A202" s="105"/>
      <c r="B202" s="244"/>
      <c r="C202" s="238"/>
      <c r="D202" s="239"/>
      <c r="E202" s="240"/>
      <c r="F202" s="112"/>
      <c r="G202" s="112"/>
      <c r="H202" s="112"/>
      <c r="I202" s="112"/>
      <c r="J202" s="112"/>
      <c r="K202" s="112"/>
      <c r="L202" s="112"/>
      <c r="M202" s="112"/>
    </row>
    <row r="203" spans="1:13" x14ac:dyDescent="0.3">
      <c r="A203" s="105"/>
      <c r="B203" s="244"/>
      <c r="C203" s="238"/>
      <c r="D203" s="239"/>
      <c r="E203" s="240"/>
      <c r="F203" s="112"/>
      <c r="G203" s="112"/>
      <c r="H203" s="112"/>
      <c r="I203" s="112"/>
      <c r="J203" s="112"/>
      <c r="K203" s="112"/>
      <c r="L203" s="112"/>
      <c r="M203" s="112"/>
    </row>
    <row r="204" spans="1:13" x14ac:dyDescent="0.3">
      <c r="A204" s="105"/>
      <c r="B204" s="244"/>
      <c r="C204" s="238"/>
      <c r="D204" s="239"/>
      <c r="E204" s="240"/>
      <c r="F204" s="112"/>
      <c r="G204" s="112"/>
      <c r="H204" s="112"/>
      <c r="I204" s="112"/>
      <c r="J204" s="112"/>
      <c r="K204" s="112"/>
      <c r="L204" s="112"/>
      <c r="M204" s="112"/>
    </row>
    <row r="205" spans="1:13" x14ac:dyDescent="0.3">
      <c r="A205" s="105"/>
      <c r="B205" s="244"/>
      <c r="C205" s="238"/>
      <c r="D205" s="239"/>
      <c r="E205" s="240"/>
      <c r="F205" s="112"/>
      <c r="G205" s="112"/>
      <c r="H205" s="112"/>
      <c r="I205" s="112"/>
      <c r="J205" s="112"/>
      <c r="K205" s="112"/>
      <c r="L205" s="112"/>
      <c r="M205" s="112"/>
    </row>
    <row r="206" spans="1:13" x14ac:dyDescent="0.3">
      <c r="A206" s="105"/>
      <c r="B206" s="244"/>
      <c r="C206" s="238"/>
      <c r="D206" s="239"/>
      <c r="E206" s="240"/>
      <c r="F206" s="112"/>
      <c r="G206" s="112"/>
      <c r="H206" s="112"/>
      <c r="I206" s="112"/>
      <c r="J206" s="112"/>
      <c r="K206" s="112"/>
      <c r="L206" s="112"/>
      <c r="M206" s="112"/>
    </row>
    <row r="207" spans="1:13" x14ac:dyDescent="0.3">
      <c r="A207" s="105"/>
      <c r="B207" s="244"/>
      <c r="C207" s="238"/>
      <c r="D207" s="239"/>
      <c r="E207" s="240"/>
      <c r="F207" s="112"/>
      <c r="G207" s="112"/>
      <c r="H207" s="112"/>
      <c r="I207" s="112"/>
      <c r="J207" s="112"/>
      <c r="K207" s="112"/>
      <c r="L207" s="112"/>
      <c r="M207" s="112"/>
    </row>
    <row r="208" spans="1:13" x14ac:dyDescent="0.3">
      <c r="A208" s="105"/>
      <c r="B208" s="237"/>
      <c r="C208" s="263"/>
      <c r="D208" s="251"/>
      <c r="E208" s="264"/>
      <c r="F208" s="112"/>
      <c r="G208" s="112"/>
      <c r="H208" s="112"/>
      <c r="I208" s="112"/>
      <c r="J208" s="112"/>
      <c r="K208" s="112"/>
      <c r="L208" s="112"/>
      <c r="M208" s="112"/>
    </row>
    <row r="209" spans="1:13" x14ac:dyDescent="0.3">
      <c r="A209" s="105"/>
      <c r="B209" s="244"/>
      <c r="C209" s="238"/>
      <c r="D209" s="239"/>
      <c r="E209" s="240"/>
      <c r="F209" s="112"/>
      <c r="G209" s="112"/>
      <c r="H209" s="112"/>
      <c r="I209" s="112"/>
      <c r="J209" s="112"/>
      <c r="K209" s="112"/>
      <c r="L209" s="112"/>
      <c r="M209" s="112"/>
    </row>
    <row r="210" spans="1:13" x14ac:dyDescent="0.3">
      <c r="A210" s="105"/>
      <c r="B210" s="244"/>
      <c r="C210" s="238"/>
      <c r="D210" s="239"/>
      <c r="E210" s="240"/>
      <c r="F210" s="112"/>
      <c r="G210" s="112"/>
      <c r="H210" s="112"/>
      <c r="I210" s="112"/>
      <c r="J210" s="112"/>
      <c r="K210" s="112"/>
      <c r="L210" s="112"/>
      <c r="M210" s="112"/>
    </row>
    <row r="211" spans="1:13" x14ac:dyDescent="0.3">
      <c r="A211" s="105"/>
      <c r="B211" s="244"/>
      <c r="C211" s="238"/>
      <c r="D211" s="239"/>
      <c r="E211" s="240"/>
      <c r="F211" s="112"/>
      <c r="G211" s="112"/>
      <c r="H211" s="112"/>
      <c r="I211" s="112"/>
      <c r="J211" s="112"/>
      <c r="K211" s="112"/>
      <c r="L211" s="112"/>
      <c r="M211" s="112"/>
    </row>
    <row r="212" spans="1:13" x14ac:dyDescent="0.3">
      <c r="A212" s="105"/>
      <c r="B212" s="244"/>
      <c r="C212" s="238"/>
      <c r="D212" s="239"/>
      <c r="E212" s="240"/>
      <c r="F212" s="112"/>
      <c r="G212" s="112"/>
      <c r="H212" s="112"/>
      <c r="I212" s="112"/>
      <c r="J212" s="112"/>
      <c r="K212" s="112"/>
      <c r="L212" s="112"/>
      <c r="M212" s="112"/>
    </row>
    <row r="213" spans="1:13" x14ac:dyDescent="0.3">
      <c r="A213" s="105"/>
      <c r="B213" s="244"/>
      <c r="C213" s="238"/>
      <c r="D213" s="239"/>
      <c r="E213" s="240"/>
      <c r="F213" s="112"/>
      <c r="G213" s="112"/>
      <c r="H213" s="112"/>
      <c r="I213" s="112"/>
      <c r="J213" s="112"/>
      <c r="K213" s="112"/>
      <c r="L213" s="112"/>
      <c r="M213" s="112"/>
    </row>
    <row r="214" spans="1:13" x14ac:dyDescent="0.3">
      <c r="A214" s="105"/>
      <c r="B214" s="244"/>
      <c r="C214" s="238"/>
      <c r="D214" s="239"/>
      <c r="E214" s="265"/>
      <c r="F214" s="112"/>
      <c r="G214" s="112"/>
      <c r="H214" s="112"/>
      <c r="I214" s="112"/>
      <c r="J214" s="112"/>
      <c r="K214" s="112"/>
      <c r="L214" s="112"/>
      <c r="M214" s="112"/>
    </row>
    <row r="215" spans="1:13" x14ac:dyDescent="0.3">
      <c r="A215" s="105"/>
      <c r="B215" s="244"/>
      <c r="C215" s="238"/>
      <c r="D215" s="239"/>
      <c r="E215" s="266"/>
      <c r="F215" s="112"/>
      <c r="G215" s="112"/>
      <c r="H215" s="112"/>
      <c r="I215" s="112"/>
      <c r="J215" s="112"/>
      <c r="K215" s="112"/>
      <c r="L215" s="112"/>
      <c r="M215" s="112"/>
    </row>
    <row r="216" spans="1:13" x14ac:dyDescent="0.3">
      <c r="A216" s="105"/>
      <c r="B216" s="244"/>
      <c r="C216" s="238"/>
      <c r="D216" s="239"/>
      <c r="E216" s="240"/>
      <c r="F216" s="112"/>
      <c r="G216" s="112"/>
      <c r="H216" s="112"/>
      <c r="I216" s="112"/>
      <c r="J216" s="112"/>
      <c r="K216" s="112"/>
      <c r="L216" s="112"/>
      <c r="M216" s="112"/>
    </row>
    <row r="217" spans="1:13" x14ac:dyDescent="0.3">
      <c r="A217" s="105"/>
      <c r="B217" s="244"/>
      <c r="C217" s="238"/>
      <c r="D217" s="239"/>
      <c r="E217" s="240"/>
      <c r="F217" s="112"/>
      <c r="G217" s="112"/>
      <c r="H217" s="112"/>
      <c r="I217" s="112"/>
      <c r="J217" s="112"/>
      <c r="K217" s="112"/>
      <c r="L217" s="112"/>
      <c r="M217" s="112"/>
    </row>
    <row r="218" spans="1:13" x14ac:dyDescent="0.3">
      <c r="A218" s="105"/>
      <c r="B218" s="244"/>
      <c r="C218" s="238"/>
      <c r="D218" s="239"/>
      <c r="E218" s="240"/>
      <c r="F218" s="112"/>
      <c r="G218" s="112"/>
      <c r="H218" s="112"/>
      <c r="I218" s="112"/>
      <c r="J218" s="112"/>
      <c r="K218" s="112"/>
      <c r="L218" s="112"/>
      <c r="M218" s="112"/>
    </row>
    <row r="219" spans="1:13" x14ac:dyDescent="0.3">
      <c r="A219" s="105"/>
      <c r="B219" s="244"/>
      <c r="C219" s="238"/>
      <c r="D219" s="239"/>
      <c r="E219" s="240"/>
      <c r="F219" s="112"/>
      <c r="G219" s="112"/>
      <c r="H219" s="112"/>
      <c r="I219" s="112"/>
      <c r="J219" s="112"/>
      <c r="K219" s="112"/>
      <c r="L219" s="112"/>
      <c r="M219" s="112"/>
    </row>
    <row r="220" spans="1:13" x14ac:dyDescent="0.3">
      <c r="A220" s="105"/>
      <c r="B220" s="244"/>
      <c r="C220" s="238"/>
      <c r="D220" s="239"/>
      <c r="E220" s="240"/>
      <c r="F220" s="112"/>
      <c r="G220" s="112"/>
      <c r="H220" s="112"/>
      <c r="I220" s="112"/>
      <c r="J220" s="112"/>
      <c r="K220" s="112"/>
      <c r="L220" s="112"/>
      <c r="M220" s="112"/>
    </row>
    <row r="221" spans="1:13" x14ac:dyDescent="0.3">
      <c r="A221" s="105"/>
      <c r="B221" s="244"/>
      <c r="C221" s="238"/>
      <c r="D221" s="239"/>
      <c r="E221" s="240"/>
      <c r="F221" s="112"/>
      <c r="G221" s="112"/>
      <c r="H221" s="112"/>
      <c r="I221" s="112"/>
      <c r="J221" s="112"/>
      <c r="K221" s="112"/>
      <c r="L221" s="112"/>
      <c r="M221" s="112"/>
    </row>
    <row r="222" spans="1:13" x14ac:dyDescent="0.3">
      <c r="A222" s="105"/>
      <c r="B222" s="244"/>
      <c r="C222" s="238"/>
      <c r="D222" s="239"/>
      <c r="E222" s="240"/>
      <c r="F222" s="112"/>
      <c r="G222" s="112"/>
      <c r="H222" s="112"/>
      <c r="I222" s="112"/>
      <c r="J222" s="112"/>
      <c r="K222" s="112"/>
      <c r="L222" s="112"/>
      <c r="M222" s="112"/>
    </row>
    <row r="223" spans="1:13" x14ac:dyDescent="0.3">
      <c r="A223" s="105"/>
      <c r="B223" s="244"/>
      <c r="C223" s="238"/>
      <c r="D223" s="239"/>
      <c r="E223" s="240"/>
      <c r="F223" s="112"/>
      <c r="G223" s="112"/>
      <c r="H223" s="112"/>
      <c r="I223" s="112"/>
      <c r="J223" s="112"/>
      <c r="K223" s="112"/>
      <c r="L223" s="112"/>
      <c r="M223" s="112"/>
    </row>
    <row r="224" spans="1:13" x14ac:dyDescent="0.3">
      <c r="A224" s="105"/>
      <c r="B224" s="244"/>
      <c r="C224" s="238"/>
      <c r="D224" s="239"/>
      <c r="E224" s="240"/>
      <c r="F224" s="112"/>
      <c r="G224" s="112"/>
      <c r="H224" s="112"/>
      <c r="I224" s="112"/>
      <c r="J224" s="112"/>
      <c r="K224" s="112"/>
      <c r="L224" s="112"/>
      <c r="M224" s="112"/>
    </row>
    <row r="225" spans="1:13" x14ac:dyDescent="0.3">
      <c r="A225" s="105"/>
      <c r="B225" s="244"/>
      <c r="C225" s="238"/>
      <c r="D225" s="239"/>
      <c r="E225" s="240"/>
      <c r="F225" s="112"/>
      <c r="G225" s="112"/>
      <c r="H225" s="112"/>
      <c r="I225" s="112"/>
      <c r="J225" s="112"/>
      <c r="K225" s="112"/>
      <c r="L225" s="112"/>
      <c r="M225" s="112"/>
    </row>
    <row r="226" spans="1:13" x14ac:dyDescent="0.3">
      <c r="A226" s="105"/>
      <c r="B226" s="244"/>
      <c r="C226" s="238"/>
      <c r="D226" s="239"/>
      <c r="E226" s="252"/>
      <c r="F226" s="112"/>
      <c r="G226" s="112"/>
      <c r="H226" s="112"/>
      <c r="I226" s="112"/>
      <c r="J226" s="112"/>
      <c r="K226" s="112"/>
      <c r="L226" s="112"/>
      <c r="M226" s="112"/>
    </row>
    <row r="227" spans="1:13" x14ac:dyDescent="0.3">
      <c r="A227" s="105"/>
      <c r="B227" s="244"/>
      <c r="C227" s="238"/>
      <c r="D227" s="239"/>
      <c r="E227" s="267"/>
      <c r="F227" s="112"/>
      <c r="G227" s="112"/>
      <c r="H227" s="112"/>
      <c r="I227" s="112"/>
      <c r="J227" s="112"/>
      <c r="K227" s="112"/>
      <c r="L227" s="112"/>
      <c r="M227" s="112"/>
    </row>
    <row r="228" spans="1:13" x14ac:dyDescent="0.3">
      <c r="A228" s="105"/>
      <c r="B228" s="244"/>
      <c r="C228" s="238"/>
      <c r="D228" s="239"/>
      <c r="E228" s="240"/>
      <c r="F228" s="112"/>
      <c r="G228" s="112"/>
      <c r="H228" s="112"/>
      <c r="I228" s="112"/>
      <c r="J228" s="112"/>
      <c r="K228" s="112"/>
      <c r="L228" s="112"/>
      <c r="M228" s="112"/>
    </row>
    <row r="229" spans="1:13" x14ac:dyDescent="0.3">
      <c r="A229" s="105"/>
      <c r="B229" s="244"/>
      <c r="C229" s="238"/>
      <c r="D229" s="239"/>
      <c r="E229" s="240"/>
      <c r="F229" s="112"/>
      <c r="G229" s="112"/>
      <c r="H229" s="112"/>
      <c r="I229" s="112"/>
      <c r="J229" s="112"/>
      <c r="K229" s="112"/>
      <c r="L229" s="112"/>
      <c r="M229" s="112"/>
    </row>
    <row r="230" spans="1:13" x14ac:dyDescent="0.3">
      <c r="A230" s="105"/>
      <c r="B230" s="244"/>
      <c r="C230" s="238"/>
      <c r="D230" s="239"/>
      <c r="E230" s="246"/>
      <c r="F230" s="112"/>
      <c r="G230" s="112"/>
      <c r="H230" s="112"/>
      <c r="I230" s="112"/>
      <c r="J230" s="112"/>
      <c r="K230" s="112"/>
      <c r="L230" s="112"/>
      <c r="M230" s="112"/>
    </row>
    <row r="231" spans="1:13" x14ac:dyDescent="0.3">
      <c r="A231" s="105"/>
      <c r="B231" s="244"/>
      <c r="C231" s="238"/>
      <c r="D231" s="239"/>
      <c r="E231" s="246"/>
      <c r="F231" s="112"/>
      <c r="G231" s="112"/>
      <c r="H231" s="112"/>
      <c r="I231" s="112"/>
      <c r="J231" s="112"/>
      <c r="K231" s="112"/>
      <c r="L231" s="112"/>
      <c r="M231" s="112"/>
    </row>
    <row r="232" spans="1:13" x14ac:dyDescent="0.3">
      <c r="A232" s="105"/>
      <c r="B232" s="244"/>
      <c r="C232" s="238"/>
      <c r="D232" s="239"/>
      <c r="E232" s="246"/>
      <c r="F232" s="112"/>
      <c r="G232" s="112"/>
      <c r="H232" s="112"/>
      <c r="I232" s="112"/>
      <c r="J232" s="112"/>
      <c r="K232" s="112"/>
      <c r="L232" s="112"/>
      <c r="M232" s="112"/>
    </row>
    <row r="233" spans="1:13" x14ac:dyDescent="0.3">
      <c r="A233" s="105"/>
      <c r="B233" s="244"/>
      <c r="C233" s="238"/>
      <c r="D233" s="239"/>
      <c r="E233" s="246"/>
      <c r="F233" s="112"/>
      <c r="G233" s="112"/>
      <c r="H233" s="112"/>
      <c r="I233" s="112"/>
      <c r="J233" s="112"/>
      <c r="K233" s="112"/>
      <c r="L233" s="112"/>
      <c r="M233" s="112"/>
    </row>
    <row r="234" spans="1:13" x14ac:dyDescent="0.3">
      <c r="A234" s="105"/>
      <c r="B234" s="244"/>
      <c r="C234" s="238"/>
      <c r="D234" s="239"/>
      <c r="E234" s="246"/>
      <c r="F234" s="112"/>
      <c r="G234" s="112"/>
      <c r="H234" s="112"/>
      <c r="I234" s="112"/>
      <c r="J234" s="112"/>
      <c r="K234" s="112"/>
      <c r="L234" s="112"/>
      <c r="M234" s="112"/>
    </row>
    <row r="235" spans="1:13" x14ac:dyDescent="0.3">
      <c r="A235" s="105"/>
      <c r="B235" s="244"/>
      <c r="C235" s="238"/>
      <c r="D235" s="239"/>
      <c r="E235" s="252"/>
      <c r="F235" s="112"/>
      <c r="G235" s="112"/>
      <c r="H235" s="112"/>
      <c r="I235" s="112"/>
      <c r="J235" s="112"/>
      <c r="K235" s="112"/>
      <c r="L235" s="112"/>
      <c r="M235" s="112"/>
    </row>
    <row r="236" spans="1:13" x14ac:dyDescent="0.3">
      <c r="A236" s="105"/>
      <c r="B236" s="244"/>
      <c r="C236" s="238"/>
      <c r="D236" s="239"/>
      <c r="E236" s="258"/>
      <c r="F236" s="112"/>
      <c r="G236" s="112"/>
      <c r="H236" s="112"/>
      <c r="I236" s="112"/>
      <c r="J236" s="112"/>
      <c r="K236" s="112"/>
      <c r="L236" s="112"/>
      <c r="M236" s="112"/>
    </row>
    <row r="237" spans="1:13" x14ac:dyDescent="0.3">
      <c r="A237" s="105"/>
      <c r="B237" s="244"/>
      <c r="C237" s="238"/>
      <c r="D237" s="239"/>
      <c r="E237" s="246"/>
      <c r="F237" s="112"/>
      <c r="G237" s="112"/>
      <c r="H237" s="112"/>
      <c r="I237" s="112"/>
      <c r="J237" s="112"/>
      <c r="K237" s="112"/>
      <c r="L237" s="112"/>
      <c r="M237" s="112"/>
    </row>
    <row r="238" spans="1:13" x14ac:dyDescent="0.3">
      <c r="A238" s="105"/>
      <c r="B238" s="244"/>
      <c r="C238" s="238"/>
      <c r="D238" s="239"/>
      <c r="E238" s="265"/>
      <c r="F238" s="112"/>
      <c r="G238" s="112"/>
      <c r="H238" s="112"/>
      <c r="I238" s="112"/>
      <c r="J238" s="112"/>
      <c r="K238" s="112"/>
      <c r="L238" s="112"/>
      <c r="M238" s="112"/>
    </row>
    <row r="239" spans="1:13" x14ac:dyDescent="0.3">
      <c r="A239" s="105"/>
      <c r="B239" s="244"/>
      <c r="C239" s="238"/>
      <c r="D239" s="239"/>
      <c r="E239" s="240"/>
      <c r="F239" s="112"/>
      <c r="G239" s="112"/>
      <c r="H239" s="112"/>
      <c r="I239" s="112"/>
      <c r="J239" s="112"/>
      <c r="K239" s="112"/>
      <c r="L239" s="112"/>
      <c r="M239" s="112"/>
    </row>
    <row r="240" spans="1:13" x14ac:dyDescent="0.3">
      <c r="A240" s="105"/>
      <c r="B240" s="244"/>
      <c r="C240" s="238"/>
      <c r="D240" s="239"/>
      <c r="E240" s="240"/>
      <c r="F240" s="112"/>
      <c r="G240" s="112"/>
      <c r="H240" s="112"/>
      <c r="I240" s="112"/>
      <c r="J240" s="112"/>
      <c r="K240" s="112"/>
      <c r="L240" s="112"/>
      <c r="M240" s="112"/>
    </row>
    <row r="241" spans="1:13" x14ac:dyDescent="0.3">
      <c r="A241" s="105"/>
      <c r="B241" s="244"/>
      <c r="C241" s="238"/>
      <c r="D241" s="239"/>
      <c r="E241" s="246"/>
      <c r="F241" s="112"/>
      <c r="G241" s="112"/>
      <c r="H241" s="112"/>
      <c r="I241" s="112"/>
      <c r="J241" s="112"/>
      <c r="K241" s="112"/>
      <c r="L241" s="112"/>
      <c r="M241" s="112"/>
    </row>
    <row r="242" spans="1:13" x14ac:dyDescent="0.3">
      <c r="A242" s="105"/>
      <c r="B242" s="244"/>
      <c r="C242" s="238"/>
      <c r="D242" s="239"/>
      <c r="E242" s="246"/>
      <c r="F242" s="112"/>
      <c r="G242" s="112"/>
      <c r="H242" s="112"/>
      <c r="I242" s="112"/>
      <c r="J242" s="112"/>
      <c r="K242" s="112"/>
      <c r="L242" s="112"/>
      <c r="M242" s="112"/>
    </row>
    <row r="243" spans="1:13" x14ac:dyDescent="0.3">
      <c r="A243" s="105"/>
      <c r="B243" s="244"/>
      <c r="C243" s="238"/>
      <c r="D243" s="239"/>
      <c r="E243" s="265"/>
      <c r="F243" s="112"/>
      <c r="G243" s="112"/>
      <c r="H243" s="112"/>
      <c r="I243" s="112"/>
      <c r="J243" s="112"/>
      <c r="K243" s="112"/>
      <c r="L243" s="112"/>
      <c r="M243" s="112"/>
    </row>
    <row r="244" spans="1:13" x14ac:dyDescent="0.3">
      <c r="A244" s="105"/>
      <c r="B244" s="244"/>
      <c r="C244" s="238"/>
      <c r="D244" s="239"/>
      <c r="E244" s="265"/>
      <c r="F244" s="112"/>
      <c r="G244" s="112"/>
      <c r="H244" s="112"/>
      <c r="I244" s="112"/>
      <c r="J244" s="112"/>
      <c r="K244" s="112"/>
      <c r="L244" s="112"/>
      <c r="M244" s="112"/>
    </row>
    <row r="245" spans="1:13" x14ac:dyDescent="0.3">
      <c r="A245" s="105"/>
      <c r="B245" s="244"/>
      <c r="C245" s="238"/>
      <c r="D245" s="239"/>
      <c r="E245" s="265"/>
      <c r="F245" s="112"/>
      <c r="G245" s="112"/>
      <c r="H245" s="112"/>
      <c r="I245" s="112"/>
      <c r="J245" s="112"/>
      <c r="K245" s="112"/>
      <c r="L245" s="112"/>
      <c r="M245" s="112"/>
    </row>
    <row r="246" spans="1:13" x14ac:dyDescent="0.3">
      <c r="A246" s="105"/>
      <c r="B246" s="244"/>
      <c r="C246" s="238"/>
      <c r="D246" s="239"/>
      <c r="E246" s="265"/>
      <c r="F246" s="112"/>
      <c r="G246" s="112"/>
      <c r="H246" s="112"/>
      <c r="I246" s="112"/>
      <c r="J246" s="112"/>
      <c r="K246" s="112"/>
      <c r="L246" s="112"/>
      <c r="M246" s="112"/>
    </row>
    <row r="247" spans="1:13" x14ac:dyDescent="0.3">
      <c r="A247" s="105"/>
      <c r="B247" s="244"/>
      <c r="C247" s="238"/>
      <c r="D247" s="239"/>
      <c r="E247" s="265"/>
      <c r="F247" s="112"/>
      <c r="G247" s="112"/>
      <c r="H247" s="112"/>
      <c r="I247" s="112"/>
      <c r="J247" s="112"/>
      <c r="K247" s="112"/>
      <c r="L247" s="112"/>
      <c r="M247" s="112"/>
    </row>
    <row r="248" spans="1:13" x14ac:dyDescent="0.3">
      <c r="A248" s="105"/>
      <c r="B248" s="244"/>
      <c r="C248" s="238"/>
      <c r="D248" s="239"/>
      <c r="E248" s="265"/>
      <c r="F248" s="112"/>
      <c r="G248" s="112"/>
      <c r="H248" s="112"/>
      <c r="I248" s="112"/>
      <c r="J248" s="112"/>
      <c r="K248" s="112"/>
      <c r="L248" s="112"/>
      <c r="M248" s="112"/>
    </row>
    <row r="249" spans="1:13" x14ac:dyDescent="0.3">
      <c r="A249" s="105"/>
      <c r="B249" s="244"/>
      <c r="C249" s="238"/>
      <c r="D249" s="239"/>
      <c r="E249" s="265"/>
      <c r="F249" s="112"/>
      <c r="G249" s="112"/>
      <c r="H249" s="112"/>
      <c r="I249" s="112"/>
      <c r="J249" s="112"/>
      <c r="K249" s="112"/>
      <c r="L249" s="112"/>
      <c r="M249" s="112"/>
    </row>
    <row r="250" spans="1:13" x14ac:dyDescent="0.3">
      <c r="A250" s="105"/>
      <c r="B250" s="244"/>
      <c r="C250" s="238"/>
      <c r="D250" s="239"/>
      <c r="E250" s="265"/>
      <c r="F250" s="112"/>
      <c r="G250" s="112"/>
      <c r="H250" s="112"/>
      <c r="I250" s="112"/>
      <c r="J250" s="112"/>
      <c r="K250" s="112"/>
      <c r="L250" s="112"/>
      <c r="M250" s="112"/>
    </row>
    <row r="251" spans="1:13" x14ac:dyDescent="0.3">
      <c r="A251" s="105"/>
      <c r="B251" s="244"/>
      <c r="C251" s="238"/>
      <c r="D251" s="239"/>
      <c r="E251" s="265"/>
      <c r="F251" s="112"/>
      <c r="G251" s="112"/>
      <c r="H251" s="112"/>
      <c r="I251" s="112"/>
      <c r="J251" s="112"/>
      <c r="K251" s="112"/>
      <c r="L251" s="112"/>
      <c r="M251" s="112"/>
    </row>
    <row r="252" spans="1:13" x14ac:dyDescent="0.3">
      <c r="A252" s="105"/>
      <c r="B252" s="244"/>
      <c r="C252" s="238"/>
      <c r="D252" s="239"/>
      <c r="E252" s="265"/>
      <c r="F252" s="112"/>
      <c r="G252" s="112"/>
      <c r="H252" s="112"/>
      <c r="I252" s="112"/>
      <c r="J252" s="112"/>
      <c r="K252" s="112"/>
      <c r="L252" s="112"/>
      <c r="M252" s="112"/>
    </row>
    <row r="253" spans="1:13" x14ac:dyDescent="0.3">
      <c r="A253" s="105"/>
      <c r="B253" s="244"/>
      <c r="C253" s="238"/>
      <c r="D253" s="239"/>
      <c r="E253" s="265"/>
      <c r="F253" s="112"/>
      <c r="G253" s="112"/>
      <c r="H253" s="112"/>
      <c r="I253" s="112"/>
      <c r="J253" s="112"/>
      <c r="K253" s="112"/>
      <c r="L253" s="112"/>
      <c r="M253" s="112"/>
    </row>
    <row r="254" spans="1:13" x14ac:dyDescent="0.3">
      <c r="A254" s="105"/>
      <c r="B254" s="244"/>
      <c r="C254" s="238"/>
      <c r="D254" s="239"/>
      <c r="E254" s="265"/>
      <c r="F254" s="112"/>
      <c r="G254" s="112"/>
      <c r="H254" s="112"/>
      <c r="I254" s="112"/>
      <c r="J254" s="112"/>
      <c r="K254" s="112"/>
      <c r="L254" s="112"/>
      <c r="M254" s="112"/>
    </row>
    <row r="255" spans="1:13" x14ac:dyDescent="0.3">
      <c r="A255" s="105"/>
      <c r="B255" s="244"/>
      <c r="C255" s="238"/>
      <c r="D255" s="239"/>
      <c r="E255" s="265"/>
      <c r="F255" s="112"/>
      <c r="G255" s="112"/>
      <c r="H255" s="112"/>
      <c r="I255" s="112"/>
      <c r="J255" s="112"/>
      <c r="K255" s="112"/>
      <c r="L255" s="112"/>
      <c r="M255" s="112"/>
    </row>
    <row r="256" spans="1:13" x14ac:dyDescent="0.3">
      <c r="A256" s="105"/>
      <c r="B256" s="244"/>
      <c r="C256" s="238"/>
      <c r="D256" s="239"/>
      <c r="E256" s="268"/>
      <c r="F256" s="112"/>
      <c r="G256" s="112"/>
      <c r="H256" s="112"/>
      <c r="I256" s="112"/>
      <c r="J256" s="112"/>
      <c r="K256" s="112"/>
      <c r="L256" s="112"/>
      <c r="M256" s="112"/>
    </row>
    <row r="257" spans="1:13" x14ac:dyDescent="0.3">
      <c r="A257" s="105"/>
      <c r="B257" s="244"/>
      <c r="C257" s="238"/>
      <c r="D257" s="239"/>
      <c r="E257" s="265"/>
      <c r="F257" s="112"/>
      <c r="G257" s="112"/>
      <c r="H257" s="112"/>
      <c r="I257" s="112"/>
      <c r="J257" s="112"/>
      <c r="K257" s="112"/>
      <c r="L257" s="112"/>
      <c r="M257" s="112"/>
    </row>
    <row r="258" spans="1:13" x14ac:dyDescent="0.3">
      <c r="A258" s="105"/>
      <c r="B258" s="244"/>
      <c r="C258" s="238"/>
      <c r="D258" s="239"/>
      <c r="E258" s="265"/>
      <c r="F258" s="112"/>
      <c r="G258" s="112"/>
      <c r="H258" s="112"/>
      <c r="I258" s="112"/>
      <c r="J258" s="112"/>
      <c r="K258" s="112"/>
      <c r="L258" s="112"/>
      <c r="M258" s="112"/>
    </row>
    <row r="259" spans="1:13" x14ac:dyDescent="0.3">
      <c r="A259" s="105"/>
      <c r="B259" s="244"/>
      <c r="C259" s="238"/>
      <c r="D259" s="239"/>
      <c r="E259" s="265"/>
      <c r="F259" s="112"/>
      <c r="G259" s="112"/>
      <c r="H259" s="112"/>
      <c r="I259" s="112"/>
      <c r="J259" s="112"/>
      <c r="K259" s="112"/>
      <c r="L259" s="112"/>
      <c r="M259" s="112"/>
    </row>
    <row r="260" spans="1:13" x14ac:dyDescent="0.3">
      <c r="A260" s="105"/>
      <c r="B260" s="244"/>
      <c r="C260" s="238"/>
      <c r="D260" s="239"/>
      <c r="E260" s="265"/>
      <c r="F260" s="112"/>
      <c r="G260" s="112"/>
      <c r="H260" s="112"/>
      <c r="I260" s="112"/>
      <c r="J260" s="112"/>
      <c r="K260" s="112"/>
      <c r="L260" s="112"/>
      <c r="M260" s="112"/>
    </row>
    <row r="261" spans="1:13" x14ac:dyDescent="0.3">
      <c r="A261" s="105"/>
      <c r="B261" s="244"/>
      <c r="C261" s="238"/>
      <c r="D261" s="239"/>
      <c r="E261" s="265"/>
      <c r="F261" s="112"/>
      <c r="G261" s="112"/>
      <c r="H261" s="112"/>
      <c r="I261" s="112"/>
      <c r="J261" s="112"/>
      <c r="K261" s="112"/>
      <c r="L261" s="112"/>
      <c r="M261" s="112"/>
    </row>
    <row r="262" spans="1:13" x14ac:dyDescent="0.3">
      <c r="A262" s="105"/>
      <c r="B262" s="244"/>
      <c r="C262" s="238"/>
      <c r="D262" s="239"/>
      <c r="E262" s="265"/>
      <c r="F262" s="112"/>
      <c r="G262" s="112"/>
      <c r="H262" s="112"/>
      <c r="I262" s="112"/>
      <c r="J262" s="112"/>
      <c r="K262" s="112"/>
      <c r="L262" s="112"/>
      <c r="M262" s="112"/>
    </row>
    <row r="263" spans="1:13" x14ac:dyDescent="0.3">
      <c r="A263" s="105"/>
      <c r="B263" s="244"/>
      <c r="C263" s="238"/>
      <c r="D263" s="239"/>
      <c r="E263" s="265"/>
      <c r="F263" s="112"/>
      <c r="G263" s="112"/>
      <c r="H263" s="112"/>
      <c r="I263" s="112"/>
      <c r="J263" s="112"/>
      <c r="K263" s="112"/>
      <c r="L263" s="112"/>
      <c r="M263" s="112"/>
    </row>
    <row r="264" spans="1:13" x14ac:dyDescent="0.3">
      <c r="A264" s="105"/>
      <c r="B264" s="244"/>
      <c r="C264" s="238"/>
      <c r="D264" s="239"/>
      <c r="E264" s="265"/>
      <c r="F264" s="112"/>
      <c r="G264" s="112"/>
      <c r="H264" s="112"/>
      <c r="I264" s="112"/>
      <c r="J264" s="112"/>
      <c r="K264" s="112"/>
      <c r="L264" s="112"/>
      <c r="M264" s="112"/>
    </row>
    <row r="265" spans="1:13" x14ac:dyDescent="0.3">
      <c r="A265" s="105"/>
      <c r="B265" s="244"/>
      <c r="C265" s="238"/>
      <c r="D265" s="239"/>
      <c r="E265" s="265"/>
      <c r="F265" s="112"/>
      <c r="G265" s="112"/>
      <c r="H265" s="112"/>
      <c r="I265" s="112"/>
      <c r="J265" s="112"/>
      <c r="K265" s="112"/>
      <c r="L265" s="112"/>
      <c r="M265" s="112"/>
    </row>
    <row r="266" spans="1:13" x14ac:dyDescent="0.3">
      <c r="A266" s="105"/>
      <c r="B266" s="244"/>
      <c r="C266" s="238"/>
      <c r="D266" s="239"/>
      <c r="E266" s="265"/>
      <c r="F266" s="112"/>
      <c r="G266" s="112"/>
      <c r="H266" s="112"/>
      <c r="I266" s="112"/>
      <c r="J266" s="112"/>
      <c r="K266" s="112"/>
      <c r="L266" s="112"/>
      <c r="M266" s="112"/>
    </row>
    <row r="267" spans="1:13" x14ac:dyDescent="0.3">
      <c r="A267" s="105"/>
      <c r="B267" s="244"/>
      <c r="C267" s="238"/>
      <c r="D267" s="239"/>
      <c r="E267" s="265"/>
      <c r="F267" s="112"/>
      <c r="G267" s="112"/>
      <c r="H267" s="112"/>
      <c r="I267" s="112"/>
      <c r="J267" s="112"/>
      <c r="K267" s="112"/>
      <c r="L267" s="112"/>
      <c r="M267" s="112"/>
    </row>
    <row r="268" spans="1:13" x14ac:dyDescent="0.3">
      <c r="A268" s="105"/>
      <c r="B268" s="244"/>
      <c r="C268" s="238"/>
      <c r="D268" s="239"/>
      <c r="E268" s="265"/>
      <c r="F268" s="112"/>
      <c r="G268" s="112"/>
      <c r="H268" s="112"/>
      <c r="I268" s="112"/>
      <c r="J268" s="112"/>
      <c r="K268" s="112"/>
      <c r="L268" s="112"/>
      <c r="M268" s="112"/>
    </row>
    <row r="269" spans="1:13" x14ac:dyDescent="0.3">
      <c r="A269" s="105"/>
      <c r="B269" s="244"/>
      <c r="C269" s="238"/>
      <c r="D269" s="239"/>
      <c r="E269" s="265"/>
      <c r="F269" s="112"/>
      <c r="G269" s="112"/>
      <c r="H269" s="112"/>
      <c r="I269" s="112"/>
      <c r="J269" s="112"/>
      <c r="K269" s="112"/>
      <c r="L269" s="112"/>
      <c r="M269" s="112"/>
    </row>
    <row r="270" spans="1:13" x14ac:dyDescent="0.3">
      <c r="A270" s="105"/>
      <c r="B270" s="244"/>
      <c r="C270" s="238"/>
      <c r="D270" s="239"/>
      <c r="E270" s="265"/>
      <c r="F270" s="112"/>
      <c r="G270" s="112"/>
      <c r="H270" s="112"/>
      <c r="I270" s="112"/>
      <c r="J270" s="112"/>
      <c r="K270" s="112"/>
      <c r="L270" s="112"/>
      <c r="M270" s="112"/>
    </row>
    <row r="271" spans="1:13" x14ac:dyDescent="0.3">
      <c r="A271" s="105"/>
      <c r="B271" s="244"/>
      <c r="C271" s="238"/>
      <c r="D271" s="239"/>
      <c r="E271" s="265"/>
      <c r="F271" s="112"/>
      <c r="G271" s="112"/>
      <c r="H271" s="112"/>
      <c r="I271" s="112"/>
      <c r="J271" s="112"/>
      <c r="K271" s="112"/>
      <c r="L271" s="112"/>
      <c r="M271" s="112"/>
    </row>
    <row r="272" spans="1:13" x14ac:dyDescent="0.3">
      <c r="A272" s="105"/>
      <c r="B272" s="244"/>
      <c r="C272" s="238"/>
      <c r="D272" s="239"/>
      <c r="E272" s="265"/>
      <c r="F272" s="112"/>
      <c r="G272" s="112"/>
      <c r="H272" s="112"/>
      <c r="I272" s="112"/>
      <c r="J272" s="112"/>
      <c r="K272" s="112"/>
      <c r="L272" s="112"/>
      <c r="M272" s="112"/>
    </row>
    <row r="273" spans="1:13" x14ac:dyDescent="0.3">
      <c r="A273" s="105"/>
      <c r="B273" s="244"/>
      <c r="C273" s="238"/>
      <c r="D273" s="239"/>
      <c r="E273" s="265"/>
      <c r="F273" s="112"/>
      <c r="G273" s="112"/>
      <c r="H273" s="112"/>
      <c r="I273" s="112"/>
      <c r="J273" s="112"/>
      <c r="K273" s="112"/>
      <c r="L273" s="112"/>
      <c r="M273" s="112"/>
    </row>
    <row r="274" spans="1:13" x14ac:dyDescent="0.3">
      <c r="A274" s="105"/>
      <c r="B274" s="244"/>
      <c r="C274" s="238"/>
      <c r="D274" s="239"/>
      <c r="E274" s="265"/>
      <c r="F274" s="112"/>
      <c r="G274" s="112"/>
      <c r="H274" s="112"/>
      <c r="I274" s="112"/>
      <c r="J274" s="112"/>
      <c r="K274" s="112"/>
      <c r="L274" s="112"/>
      <c r="M274" s="112"/>
    </row>
    <row r="275" spans="1:13" x14ac:dyDescent="0.3">
      <c r="A275" s="105"/>
      <c r="B275" s="244"/>
      <c r="C275" s="238"/>
      <c r="D275" s="239"/>
      <c r="E275" s="265"/>
      <c r="F275" s="112"/>
      <c r="G275" s="112"/>
      <c r="H275" s="112"/>
      <c r="I275" s="112"/>
      <c r="J275" s="112"/>
      <c r="K275" s="112"/>
      <c r="L275" s="112"/>
      <c r="M275" s="112"/>
    </row>
    <row r="276" spans="1:13" x14ac:dyDescent="0.3">
      <c r="A276" s="105"/>
      <c r="B276" s="244"/>
      <c r="C276" s="238"/>
      <c r="D276" s="239"/>
      <c r="E276" s="265"/>
      <c r="F276" s="112"/>
      <c r="G276" s="112"/>
      <c r="H276" s="112"/>
      <c r="I276" s="112"/>
      <c r="J276" s="112"/>
      <c r="K276" s="112"/>
      <c r="L276" s="112"/>
      <c r="M276" s="112"/>
    </row>
    <row r="277" spans="1:13" x14ac:dyDescent="0.3">
      <c r="A277" s="105"/>
      <c r="B277" s="244"/>
      <c r="C277" s="238"/>
      <c r="D277" s="239"/>
      <c r="E277" s="265"/>
      <c r="F277" s="112"/>
      <c r="G277" s="112"/>
      <c r="H277" s="112"/>
      <c r="I277" s="112"/>
      <c r="J277" s="112"/>
      <c r="K277" s="112"/>
      <c r="L277" s="112"/>
      <c r="M277" s="112"/>
    </row>
    <row r="278" spans="1:13" x14ac:dyDescent="0.3">
      <c r="A278" s="105"/>
      <c r="B278" s="244"/>
      <c r="C278" s="238"/>
      <c r="D278" s="239"/>
      <c r="E278" s="265"/>
      <c r="F278" s="112"/>
      <c r="G278" s="112"/>
      <c r="H278" s="112"/>
      <c r="I278" s="112"/>
      <c r="J278" s="112"/>
      <c r="K278" s="112"/>
      <c r="L278" s="112"/>
      <c r="M278" s="112"/>
    </row>
    <row r="279" spans="1:13" x14ac:dyDescent="0.3">
      <c r="A279" s="105"/>
      <c r="B279" s="244"/>
      <c r="C279" s="238"/>
      <c r="D279" s="239"/>
      <c r="E279" s="265"/>
      <c r="F279" s="112"/>
      <c r="G279" s="112"/>
      <c r="H279" s="112"/>
      <c r="I279" s="112"/>
      <c r="J279" s="112"/>
      <c r="K279" s="112"/>
      <c r="L279" s="112"/>
      <c r="M279" s="112"/>
    </row>
    <row r="280" spans="1:13" x14ac:dyDescent="0.3">
      <c r="A280" s="105"/>
      <c r="B280" s="244"/>
      <c r="C280" s="238"/>
      <c r="D280" s="239"/>
      <c r="E280" s="265"/>
      <c r="F280" s="112"/>
      <c r="G280" s="112"/>
      <c r="H280" s="112"/>
      <c r="I280" s="112"/>
      <c r="J280" s="112"/>
      <c r="K280" s="112"/>
      <c r="L280" s="112"/>
      <c r="M280" s="112"/>
    </row>
    <row r="281" spans="1:13" x14ac:dyDescent="0.3">
      <c r="A281" s="105"/>
      <c r="B281" s="244"/>
      <c r="C281" s="238"/>
      <c r="D281" s="239"/>
      <c r="E281" s="265"/>
      <c r="F281" s="112"/>
      <c r="G281" s="112"/>
      <c r="H281" s="112"/>
      <c r="I281" s="112"/>
      <c r="J281" s="112"/>
      <c r="K281" s="112"/>
      <c r="L281" s="112"/>
      <c r="M281" s="112"/>
    </row>
    <row r="282" spans="1:13" x14ac:dyDescent="0.3">
      <c r="A282" s="105"/>
      <c r="B282" s="244"/>
      <c r="C282" s="238"/>
      <c r="D282" s="239"/>
      <c r="E282" s="265"/>
      <c r="F282" s="112"/>
      <c r="G282" s="112"/>
      <c r="H282" s="112"/>
      <c r="I282" s="112"/>
      <c r="J282" s="112"/>
      <c r="K282" s="112"/>
      <c r="L282" s="112"/>
      <c r="M282" s="112"/>
    </row>
    <row r="283" spans="1:13" x14ac:dyDescent="0.3">
      <c r="A283" s="105"/>
      <c r="B283" s="244"/>
      <c r="C283" s="238"/>
      <c r="D283" s="239"/>
      <c r="E283" s="265"/>
      <c r="F283" s="112"/>
      <c r="G283" s="112"/>
      <c r="H283" s="112"/>
      <c r="I283" s="112"/>
      <c r="J283" s="112"/>
      <c r="K283" s="112"/>
      <c r="L283" s="112"/>
      <c r="M283" s="112"/>
    </row>
    <row r="284" spans="1:13" x14ac:dyDescent="0.3">
      <c r="A284" s="105"/>
      <c r="B284" s="244"/>
      <c r="C284" s="238"/>
      <c r="D284" s="239"/>
      <c r="E284" s="265"/>
      <c r="F284" s="112"/>
      <c r="G284" s="112"/>
      <c r="H284" s="112"/>
      <c r="I284" s="112"/>
      <c r="J284" s="112"/>
      <c r="K284" s="112"/>
      <c r="L284" s="112"/>
      <c r="M284" s="112"/>
    </row>
    <row r="285" spans="1:13" x14ac:dyDescent="0.3">
      <c r="A285" s="105"/>
      <c r="B285" s="244"/>
      <c r="C285" s="238"/>
      <c r="D285" s="239"/>
      <c r="E285" s="265"/>
      <c r="F285" s="112"/>
      <c r="G285" s="112"/>
      <c r="H285" s="112"/>
      <c r="I285" s="112"/>
      <c r="J285" s="112"/>
      <c r="K285" s="112"/>
      <c r="L285" s="112"/>
      <c r="M285" s="112"/>
    </row>
    <row r="286" spans="1:13" x14ac:dyDescent="0.3">
      <c r="A286" s="105"/>
      <c r="B286" s="244"/>
      <c r="C286" s="238"/>
      <c r="D286" s="239"/>
      <c r="E286" s="265"/>
      <c r="F286" s="112"/>
      <c r="G286" s="112"/>
      <c r="H286" s="112"/>
      <c r="I286" s="112"/>
      <c r="J286" s="112"/>
      <c r="K286" s="112"/>
      <c r="L286" s="112"/>
      <c r="M286" s="112"/>
    </row>
    <row r="287" spans="1:13" x14ac:dyDescent="0.3">
      <c r="A287" s="105"/>
      <c r="B287" s="244"/>
      <c r="C287" s="238"/>
      <c r="D287" s="239"/>
      <c r="E287" s="240"/>
      <c r="F287" s="112"/>
      <c r="G287" s="112"/>
      <c r="H287" s="112"/>
      <c r="I287" s="112"/>
      <c r="J287" s="112"/>
      <c r="K287" s="112"/>
      <c r="L287" s="112"/>
      <c r="M287" s="112"/>
    </row>
    <row r="288" spans="1:13" x14ac:dyDescent="0.3">
      <c r="A288" s="105"/>
      <c r="B288" s="244"/>
      <c r="C288" s="238"/>
      <c r="D288" s="239"/>
      <c r="E288" s="240"/>
      <c r="F288" s="112"/>
      <c r="G288" s="112"/>
      <c r="H288" s="112"/>
      <c r="I288" s="112"/>
      <c r="J288" s="112"/>
      <c r="K288" s="112"/>
      <c r="L288" s="112"/>
      <c r="M288" s="112"/>
    </row>
    <row r="289" spans="1:13" x14ac:dyDescent="0.3">
      <c r="A289" s="105"/>
      <c r="B289" s="237"/>
      <c r="C289" s="263"/>
      <c r="D289" s="251"/>
      <c r="E289" s="264"/>
      <c r="F289" s="112"/>
      <c r="G289" s="112"/>
      <c r="H289" s="112"/>
      <c r="I289" s="112"/>
      <c r="J289" s="112"/>
      <c r="K289" s="112"/>
      <c r="L289" s="112"/>
      <c r="M289" s="112"/>
    </row>
    <row r="290" spans="1:13" x14ac:dyDescent="0.3">
      <c r="A290" s="105"/>
      <c r="B290" s="244"/>
      <c r="C290" s="238"/>
      <c r="D290" s="239"/>
      <c r="E290" s="240"/>
      <c r="F290" s="112"/>
      <c r="G290" s="112"/>
      <c r="H290" s="112"/>
      <c r="I290" s="112"/>
      <c r="J290" s="112"/>
      <c r="K290" s="112"/>
      <c r="L290" s="112"/>
      <c r="M290" s="112"/>
    </row>
    <row r="291" spans="1:13" x14ac:dyDescent="0.3">
      <c r="A291" s="105"/>
      <c r="B291" s="244"/>
      <c r="C291" s="238"/>
      <c r="D291" s="239"/>
      <c r="E291" s="240"/>
      <c r="F291" s="112"/>
      <c r="G291" s="112"/>
      <c r="H291" s="112"/>
      <c r="I291" s="112"/>
      <c r="J291" s="112"/>
      <c r="K291" s="112"/>
      <c r="L291" s="112"/>
      <c r="M291" s="112"/>
    </row>
    <row r="292" spans="1:13" x14ac:dyDescent="0.3">
      <c r="A292" s="105"/>
      <c r="B292" s="244"/>
      <c r="C292" s="238"/>
      <c r="D292" s="239"/>
      <c r="E292" s="240"/>
      <c r="F292" s="112"/>
      <c r="G292" s="112"/>
      <c r="H292" s="112"/>
      <c r="I292" s="112"/>
      <c r="J292" s="112"/>
      <c r="K292" s="112"/>
      <c r="L292" s="112"/>
      <c r="M292" s="112"/>
    </row>
    <row r="293" spans="1:13" x14ac:dyDescent="0.3">
      <c r="A293" s="105"/>
      <c r="B293" s="244"/>
      <c r="C293" s="238"/>
      <c r="D293" s="239"/>
      <c r="E293" s="240"/>
      <c r="F293" s="112"/>
      <c r="G293" s="112"/>
      <c r="H293" s="112"/>
      <c r="I293" s="112"/>
      <c r="J293" s="112"/>
      <c r="K293" s="112"/>
      <c r="L293" s="112"/>
      <c r="M293" s="112"/>
    </row>
    <row r="294" spans="1:13" x14ac:dyDescent="0.3">
      <c r="A294" s="105"/>
      <c r="B294" s="244"/>
      <c r="C294" s="238"/>
      <c r="D294" s="239"/>
      <c r="E294" s="240"/>
      <c r="F294" s="112"/>
      <c r="G294" s="112"/>
      <c r="H294" s="112"/>
      <c r="I294" s="112"/>
      <c r="J294" s="112"/>
      <c r="K294" s="112"/>
      <c r="L294" s="112"/>
      <c r="M294" s="112"/>
    </row>
    <row r="295" spans="1:13" x14ac:dyDescent="0.3">
      <c r="A295" s="105"/>
      <c r="B295" s="244"/>
      <c r="C295" s="238"/>
      <c r="D295" s="239"/>
      <c r="E295" s="240"/>
      <c r="F295" s="112"/>
      <c r="G295" s="112"/>
      <c r="H295" s="112"/>
      <c r="I295" s="112"/>
      <c r="J295" s="112"/>
      <c r="K295" s="112"/>
      <c r="L295" s="112"/>
      <c r="M295" s="112"/>
    </row>
    <row r="296" spans="1:13" x14ac:dyDescent="0.3">
      <c r="A296" s="105"/>
      <c r="B296" s="244"/>
      <c r="C296" s="238"/>
      <c r="D296" s="239"/>
      <c r="E296" s="240"/>
      <c r="F296" s="112"/>
      <c r="G296" s="112"/>
      <c r="H296" s="112"/>
      <c r="I296" s="112"/>
      <c r="J296" s="112"/>
      <c r="K296" s="112"/>
      <c r="L296" s="112"/>
      <c r="M296" s="112"/>
    </row>
    <row r="297" spans="1:13" x14ac:dyDescent="0.3">
      <c r="A297" s="105"/>
      <c r="B297" s="244"/>
      <c r="C297" s="238"/>
      <c r="D297" s="239"/>
      <c r="E297" s="240"/>
      <c r="F297" s="112"/>
      <c r="G297" s="112"/>
      <c r="H297" s="112"/>
      <c r="I297" s="112"/>
      <c r="J297" s="112"/>
      <c r="K297" s="112"/>
      <c r="L297" s="112"/>
      <c r="M297" s="112"/>
    </row>
    <row r="298" spans="1:13" x14ac:dyDescent="0.3">
      <c r="A298" s="105"/>
      <c r="B298" s="244"/>
      <c r="C298" s="238"/>
      <c r="D298" s="239"/>
      <c r="E298" s="240"/>
      <c r="F298" s="112"/>
      <c r="G298" s="112"/>
      <c r="H298" s="112"/>
      <c r="I298" s="112"/>
      <c r="J298" s="112"/>
      <c r="K298" s="112"/>
      <c r="L298" s="112"/>
      <c r="M298" s="112"/>
    </row>
    <row r="299" spans="1:13" x14ac:dyDescent="0.3">
      <c r="A299" s="105"/>
      <c r="B299" s="244"/>
      <c r="C299" s="238"/>
      <c r="D299" s="239"/>
      <c r="E299" s="240"/>
      <c r="F299" s="112"/>
      <c r="G299" s="112"/>
      <c r="H299" s="112"/>
      <c r="I299" s="112"/>
      <c r="J299" s="112"/>
      <c r="K299" s="112"/>
      <c r="L299" s="112"/>
      <c r="M299" s="112"/>
    </row>
    <row r="300" spans="1:13" x14ac:dyDescent="0.3">
      <c r="A300" s="105"/>
      <c r="B300" s="244"/>
      <c r="C300" s="238"/>
      <c r="D300" s="239"/>
      <c r="E300" s="240"/>
      <c r="F300" s="112"/>
      <c r="G300" s="112"/>
      <c r="H300" s="112"/>
      <c r="I300" s="112"/>
      <c r="J300" s="112"/>
      <c r="K300" s="112"/>
      <c r="L300" s="112"/>
      <c r="M300" s="112"/>
    </row>
    <row r="301" spans="1:13" x14ac:dyDescent="0.3">
      <c r="A301" s="105"/>
      <c r="B301" s="244"/>
      <c r="C301" s="238"/>
      <c r="D301" s="239"/>
      <c r="E301" s="240"/>
      <c r="F301" s="112"/>
      <c r="G301" s="112"/>
      <c r="H301" s="112"/>
      <c r="I301" s="112"/>
      <c r="J301" s="112"/>
      <c r="K301" s="112"/>
      <c r="L301" s="112"/>
      <c r="M301" s="112"/>
    </row>
    <row r="302" spans="1:13" x14ac:dyDescent="0.3">
      <c r="A302" s="105"/>
      <c r="B302" s="244"/>
      <c r="C302" s="238"/>
      <c r="D302" s="239"/>
      <c r="E302" s="240"/>
      <c r="F302" s="112"/>
      <c r="G302" s="112"/>
      <c r="H302" s="112"/>
      <c r="I302" s="112"/>
      <c r="J302" s="112"/>
      <c r="K302" s="112"/>
      <c r="L302" s="112"/>
      <c r="M302" s="112"/>
    </row>
    <row r="303" spans="1:13" x14ac:dyDescent="0.3">
      <c r="A303" s="105"/>
      <c r="B303" s="244"/>
      <c r="C303" s="238"/>
      <c r="D303" s="239"/>
      <c r="E303" s="240"/>
      <c r="F303" s="112"/>
      <c r="G303" s="112"/>
      <c r="H303" s="112"/>
      <c r="I303" s="112"/>
      <c r="J303" s="112"/>
      <c r="K303" s="112"/>
      <c r="L303" s="112"/>
      <c r="M303" s="112"/>
    </row>
    <row r="304" spans="1:13" x14ac:dyDescent="0.3">
      <c r="A304" s="105"/>
      <c r="B304" s="244"/>
      <c r="C304" s="238"/>
      <c r="D304" s="239"/>
      <c r="E304" s="240"/>
      <c r="F304" s="112"/>
      <c r="G304" s="112"/>
      <c r="H304" s="112"/>
      <c r="I304" s="112"/>
      <c r="J304" s="112"/>
      <c r="K304" s="112"/>
      <c r="L304" s="112"/>
      <c r="M304" s="112"/>
    </row>
    <row r="305" spans="1:13" x14ac:dyDescent="0.3">
      <c r="A305" s="105"/>
      <c r="B305" s="244"/>
      <c r="C305" s="238"/>
      <c r="D305" s="239"/>
      <c r="E305" s="240"/>
      <c r="F305" s="112"/>
      <c r="G305" s="112"/>
      <c r="H305" s="112"/>
      <c r="I305" s="112"/>
      <c r="J305" s="112"/>
      <c r="K305" s="112"/>
      <c r="L305" s="112"/>
      <c r="M305" s="112"/>
    </row>
    <row r="306" spans="1:13" x14ac:dyDescent="0.3">
      <c r="A306" s="105"/>
      <c r="B306" s="244"/>
      <c r="C306" s="269"/>
      <c r="D306" s="239"/>
      <c r="E306" s="270"/>
      <c r="F306" s="112"/>
      <c r="G306" s="112"/>
      <c r="H306" s="112"/>
      <c r="I306" s="112"/>
      <c r="J306" s="112"/>
      <c r="K306" s="112"/>
      <c r="L306" s="112"/>
      <c r="M306" s="112"/>
    </row>
    <row r="307" spans="1:13" x14ac:dyDescent="0.3">
      <c r="A307" s="105"/>
      <c r="B307" s="244"/>
      <c r="C307" s="269"/>
      <c r="D307" s="239"/>
      <c r="E307" s="270"/>
      <c r="F307" s="112"/>
      <c r="G307" s="112"/>
      <c r="H307" s="112"/>
      <c r="I307" s="112"/>
      <c r="J307" s="112"/>
      <c r="K307" s="112"/>
      <c r="L307" s="112"/>
      <c r="M307" s="112"/>
    </row>
    <row r="308" spans="1:13" x14ac:dyDescent="0.3">
      <c r="A308" s="105"/>
      <c r="B308" s="244"/>
      <c r="C308" s="238"/>
      <c r="D308" s="239"/>
      <c r="E308" s="240"/>
      <c r="F308" s="112"/>
      <c r="G308" s="112"/>
      <c r="H308" s="112"/>
      <c r="I308" s="112"/>
      <c r="J308" s="112"/>
      <c r="K308" s="112"/>
      <c r="L308" s="112"/>
      <c r="M308" s="112"/>
    </row>
    <row r="309" spans="1:13" x14ac:dyDescent="0.3">
      <c r="A309" s="105"/>
      <c r="B309" s="244"/>
      <c r="C309" s="238"/>
      <c r="D309" s="239"/>
      <c r="E309" s="240"/>
      <c r="F309" s="112"/>
      <c r="G309" s="112"/>
      <c r="H309" s="112"/>
      <c r="I309" s="112"/>
      <c r="J309" s="112"/>
      <c r="K309" s="112"/>
      <c r="L309" s="112"/>
      <c r="M309" s="112"/>
    </row>
    <row r="310" spans="1:13" x14ac:dyDescent="0.3">
      <c r="A310" s="105"/>
      <c r="B310" s="244"/>
      <c r="C310" s="238"/>
      <c r="D310" s="239"/>
      <c r="E310" s="240"/>
      <c r="F310" s="112"/>
      <c r="G310" s="112"/>
      <c r="H310" s="112"/>
      <c r="I310" s="112"/>
      <c r="J310" s="112"/>
      <c r="K310" s="112"/>
      <c r="L310" s="112"/>
      <c r="M310" s="112"/>
    </row>
    <row r="311" spans="1:13" x14ac:dyDescent="0.3">
      <c r="A311" s="105"/>
      <c r="B311" s="244"/>
      <c r="C311" s="238"/>
      <c r="D311" s="239"/>
      <c r="E311" s="240"/>
      <c r="F311" s="112"/>
      <c r="G311" s="112"/>
      <c r="H311" s="112"/>
      <c r="I311" s="112"/>
      <c r="J311" s="112"/>
      <c r="K311" s="112"/>
      <c r="L311" s="112"/>
      <c r="M311" s="112"/>
    </row>
    <row r="312" spans="1:13" x14ac:dyDescent="0.3">
      <c r="A312" s="105"/>
      <c r="B312" s="244"/>
      <c r="C312" s="238"/>
      <c r="D312" s="239"/>
      <c r="E312" s="240"/>
      <c r="F312" s="112"/>
      <c r="G312" s="112"/>
      <c r="H312" s="112"/>
      <c r="I312" s="112"/>
      <c r="J312" s="112"/>
      <c r="K312" s="112"/>
      <c r="L312" s="112"/>
      <c r="M312" s="112"/>
    </row>
    <row r="313" spans="1:13" x14ac:dyDescent="0.3">
      <c r="A313" s="105"/>
      <c r="B313" s="244"/>
      <c r="C313" s="238"/>
      <c r="D313" s="239"/>
      <c r="E313" s="240"/>
      <c r="F313" s="112"/>
      <c r="G313" s="112"/>
      <c r="H313" s="112"/>
      <c r="I313" s="112"/>
      <c r="J313" s="112"/>
      <c r="K313" s="112"/>
      <c r="L313" s="112"/>
      <c r="M313" s="112"/>
    </row>
    <row r="314" spans="1:13" x14ac:dyDescent="0.3">
      <c r="A314" s="105"/>
      <c r="B314" s="244"/>
      <c r="C314" s="238"/>
      <c r="D314" s="239"/>
      <c r="E314" s="240"/>
      <c r="F314" s="112"/>
      <c r="G314" s="112"/>
      <c r="H314" s="112"/>
      <c r="I314" s="112"/>
      <c r="J314" s="112"/>
      <c r="K314" s="112"/>
      <c r="L314" s="112"/>
      <c r="M314" s="112"/>
    </row>
    <row r="315" spans="1:13" x14ac:dyDescent="0.3">
      <c r="A315" s="105"/>
      <c r="B315" s="244"/>
      <c r="C315" s="238"/>
      <c r="D315" s="239"/>
      <c r="E315" s="240"/>
      <c r="F315" s="112"/>
      <c r="G315" s="112"/>
      <c r="H315" s="112"/>
      <c r="I315" s="112"/>
      <c r="J315" s="112"/>
      <c r="K315" s="112"/>
      <c r="L315" s="112"/>
      <c r="M315" s="112"/>
    </row>
    <row r="316" spans="1:13" x14ac:dyDescent="0.3">
      <c r="A316" s="105"/>
      <c r="B316" s="244"/>
      <c r="C316" s="238"/>
      <c r="D316" s="239"/>
      <c r="E316" s="240"/>
      <c r="F316" s="112"/>
      <c r="G316" s="112"/>
      <c r="H316" s="112"/>
      <c r="I316" s="112"/>
      <c r="J316" s="112"/>
      <c r="K316" s="112"/>
      <c r="L316" s="112"/>
      <c r="M316" s="112"/>
    </row>
    <row r="317" spans="1:13" x14ac:dyDescent="0.3">
      <c r="A317" s="105"/>
      <c r="B317" s="244"/>
      <c r="C317" s="238"/>
      <c r="D317" s="239"/>
      <c r="E317" s="240"/>
      <c r="F317" s="112"/>
      <c r="G317" s="112"/>
      <c r="H317" s="112"/>
      <c r="I317" s="112"/>
      <c r="J317" s="112"/>
      <c r="K317" s="112"/>
      <c r="L317" s="112"/>
      <c r="M317" s="112"/>
    </row>
    <row r="318" spans="1:13" x14ac:dyDescent="0.3">
      <c r="A318" s="105"/>
      <c r="B318" s="244"/>
      <c r="C318" s="238"/>
      <c r="D318" s="239"/>
      <c r="E318" s="240"/>
      <c r="F318" s="112"/>
      <c r="G318" s="112"/>
      <c r="H318" s="112"/>
      <c r="I318" s="112"/>
      <c r="J318" s="112"/>
      <c r="K318" s="112"/>
      <c r="L318" s="112"/>
      <c r="M318" s="112"/>
    </row>
    <row r="319" spans="1:13" x14ac:dyDescent="0.3">
      <c r="A319" s="105"/>
      <c r="B319" s="244"/>
      <c r="C319" s="238"/>
      <c r="D319" s="239"/>
      <c r="E319" s="240"/>
      <c r="F319" s="112"/>
      <c r="G319" s="112"/>
      <c r="H319" s="112"/>
      <c r="I319" s="112"/>
      <c r="J319" s="112"/>
      <c r="K319" s="112"/>
      <c r="L319" s="112"/>
      <c r="M319" s="112"/>
    </row>
    <row r="320" spans="1:13" x14ac:dyDescent="0.3">
      <c r="A320" s="105"/>
      <c r="B320" s="244"/>
      <c r="C320" s="238"/>
      <c r="D320" s="239"/>
      <c r="E320" s="240"/>
      <c r="F320" s="112"/>
      <c r="G320" s="112"/>
      <c r="H320" s="112"/>
      <c r="I320" s="112"/>
      <c r="J320" s="112"/>
      <c r="K320" s="112"/>
      <c r="L320" s="112"/>
      <c r="M320" s="112"/>
    </row>
    <row r="321" spans="1:13" x14ac:dyDescent="0.3">
      <c r="A321" s="105"/>
      <c r="B321" s="244"/>
      <c r="C321" s="238"/>
      <c r="D321" s="239"/>
      <c r="E321" s="240"/>
      <c r="F321" s="112"/>
      <c r="G321" s="112"/>
      <c r="H321" s="112"/>
      <c r="I321" s="112"/>
      <c r="J321" s="112"/>
      <c r="K321" s="112"/>
      <c r="L321" s="112"/>
      <c r="M321" s="112"/>
    </row>
    <row r="322" spans="1:13" x14ac:dyDescent="0.3">
      <c r="A322" s="105"/>
      <c r="B322" s="244"/>
      <c r="C322" s="238"/>
      <c r="D322" s="239"/>
      <c r="E322" s="240"/>
      <c r="F322" s="112"/>
      <c r="G322" s="112"/>
      <c r="H322" s="112"/>
      <c r="I322" s="112"/>
      <c r="J322" s="112"/>
      <c r="K322" s="112"/>
      <c r="L322" s="112"/>
      <c r="M322" s="112"/>
    </row>
    <row r="323" spans="1:13" x14ac:dyDescent="0.3">
      <c r="A323" s="105"/>
      <c r="B323" s="244"/>
      <c r="C323" s="238"/>
      <c r="D323" s="239"/>
      <c r="E323" s="240"/>
      <c r="F323" s="112"/>
      <c r="G323" s="112"/>
      <c r="H323" s="112"/>
      <c r="I323" s="112"/>
      <c r="J323" s="112"/>
      <c r="K323" s="112"/>
      <c r="L323" s="112"/>
      <c r="M323" s="112"/>
    </row>
    <row r="324" spans="1:13" x14ac:dyDescent="0.3">
      <c r="A324" s="105"/>
      <c r="B324" s="244"/>
      <c r="C324" s="238"/>
      <c r="D324" s="239"/>
      <c r="E324" s="240"/>
      <c r="F324" s="112"/>
      <c r="G324" s="112"/>
      <c r="H324" s="112"/>
      <c r="I324" s="112"/>
      <c r="J324" s="112"/>
      <c r="K324" s="112"/>
      <c r="L324" s="112"/>
      <c r="M324" s="112"/>
    </row>
    <row r="325" spans="1:13" x14ac:dyDescent="0.3">
      <c r="A325" s="105"/>
      <c r="B325" s="244"/>
      <c r="C325" s="238"/>
      <c r="D325" s="239"/>
      <c r="E325" s="240"/>
      <c r="F325" s="112"/>
      <c r="G325" s="112"/>
      <c r="H325" s="112"/>
      <c r="I325" s="112"/>
      <c r="J325" s="112"/>
      <c r="K325" s="112"/>
      <c r="L325" s="112"/>
      <c r="M325" s="112"/>
    </row>
    <row r="326" spans="1:13" x14ac:dyDescent="0.3">
      <c r="A326" s="105"/>
      <c r="B326" s="244"/>
      <c r="C326" s="238"/>
      <c r="D326" s="239"/>
      <c r="E326" s="240"/>
      <c r="F326" s="112"/>
      <c r="G326" s="112"/>
      <c r="H326" s="112"/>
      <c r="I326" s="112"/>
      <c r="J326" s="112"/>
      <c r="K326" s="112"/>
      <c r="L326" s="112"/>
      <c r="M326" s="112"/>
    </row>
    <row r="327" spans="1:13" x14ac:dyDescent="0.3">
      <c r="A327" s="105"/>
      <c r="B327" s="244"/>
      <c r="C327" s="238"/>
      <c r="D327" s="239"/>
      <c r="E327" s="240"/>
      <c r="F327" s="112"/>
      <c r="G327" s="112"/>
      <c r="H327" s="112"/>
      <c r="I327" s="112"/>
      <c r="J327" s="112"/>
      <c r="K327" s="112"/>
      <c r="L327" s="112"/>
      <c r="M327" s="112"/>
    </row>
    <row r="328" spans="1:13" x14ac:dyDescent="0.3">
      <c r="A328" s="105"/>
      <c r="B328" s="244"/>
      <c r="C328" s="238"/>
      <c r="D328" s="239"/>
      <c r="E328" s="240"/>
      <c r="F328" s="112"/>
      <c r="G328" s="112"/>
      <c r="H328" s="112"/>
      <c r="I328" s="112"/>
      <c r="J328" s="112"/>
      <c r="K328" s="112"/>
      <c r="L328" s="112"/>
      <c r="M328" s="112"/>
    </row>
    <row r="329" spans="1:13" x14ac:dyDescent="0.3">
      <c r="A329" s="105"/>
      <c r="B329" s="244"/>
      <c r="C329" s="238"/>
      <c r="D329" s="239"/>
      <c r="E329" s="240"/>
      <c r="F329" s="112"/>
      <c r="G329" s="112"/>
      <c r="H329" s="112"/>
      <c r="I329" s="112"/>
      <c r="J329" s="112"/>
      <c r="K329" s="112"/>
      <c r="L329" s="112"/>
      <c r="M329" s="112"/>
    </row>
    <row r="330" spans="1:13" x14ac:dyDescent="0.3">
      <c r="A330" s="105"/>
      <c r="B330" s="244"/>
      <c r="C330" s="238"/>
      <c r="D330" s="239"/>
      <c r="E330" s="240"/>
      <c r="F330" s="112"/>
      <c r="G330" s="112"/>
      <c r="H330" s="112"/>
      <c r="I330" s="112"/>
      <c r="J330" s="112"/>
      <c r="K330" s="112"/>
      <c r="L330" s="112"/>
      <c r="M330" s="112"/>
    </row>
    <row r="331" spans="1:13" x14ac:dyDescent="0.3">
      <c r="A331" s="105"/>
      <c r="B331" s="244"/>
      <c r="C331" s="238"/>
      <c r="D331" s="239"/>
      <c r="E331" s="240"/>
      <c r="F331" s="112"/>
      <c r="G331" s="112"/>
      <c r="H331" s="112"/>
      <c r="I331" s="112"/>
      <c r="J331" s="112"/>
      <c r="K331" s="112"/>
      <c r="L331" s="112"/>
      <c r="M331" s="112"/>
    </row>
    <row r="332" spans="1:13" x14ac:dyDescent="0.3">
      <c r="A332" s="105"/>
      <c r="B332" s="244"/>
      <c r="C332" s="238"/>
      <c r="D332" s="239"/>
      <c r="E332" s="240"/>
      <c r="F332" s="112"/>
      <c r="G332" s="112"/>
      <c r="H332" s="112"/>
      <c r="I332" s="112"/>
      <c r="J332" s="112"/>
      <c r="K332" s="112"/>
      <c r="L332" s="112"/>
      <c r="M332" s="112"/>
    </row>
    <row r="333" spans="1:13" x14ac:dyDescent="0.3">
      <c r="A333" s="105"/>
      <c r="B333" s="244"/>
      <c r="C333" s="238"/>
      <c r="D333" s="239"/>
      <c r="E333" s="240"/>
      <c r="F333" s="112"/>
      <c r="G333" s="112"/>
      <c r="H333" s="112"/>
      <c r="I333" s="112"/>
      <c r="J333" s="112"/>
      <c r="K333" s="112"/>
      <c r="L333" s="112"/>
      <c r="M333" s="112"/>
    </row>
    <row r="334" spans="1:13" x14ac:dyDescent="0.3">
      <c r="A334" s="105"/>
      <c r="B334" s="244"/>
      <c r="C334" s="238"/>
      <c r="D334" s="239"/>
      <c r="E334" s="240"/>
      <c r="F334" s="112"/>
      <c r="G334" s="112"/>
      <c r="H334" s="112"/>
      <c r="I334" s="112"/>
      <c r="J334" s="112"/>
      <c r="K334" s="112"/>
      <c r="L334" s="112"/>
      <c r="M334" s="112"/>
    </row>
    <row r="335" spans="1:13" x14ac:dyDescent="0.3">
      <c r="A335" s="105"/>
      <c r="B335" s="244"/>
      <c r="C335" s="238"/>
      <c r="D335" s="239"/>
      <c r="E335" s="240"/>
      <c r="F335" s="112"/>
      <c r="G335" s="112"/>
      <c r="H335" s="112"/>
      <c r="I335" s="112"/>
      <c r="J335" s="112"/>
      <c r="K335" s="112"/>
      <c r="L335" s="112"/>
      <c r="M335" s="112"/>
    </row>
    <row r="336" spans="1:13" x14ac:dyDescent="0.3">
      <c r="A336" s="105"/>
      <c r="B336" s="244"/>
      <c r="C336" s="269"/>
      <c r="D336" s="239"/>
      <c r="E336" s="240"/>
      <c r="F336" s="166"/>
      <c r="G336" s="166"/>
      <c r="H336" s="166"/>
      <c r="I336" s="166"/>
      <c r="J336" s="166"/>
      <c r="K336" s="166"/>
      <c r="L336" s="166"/>
      <c r="M336" s="166"/>
    </row>
    <row r="337" spans="1:13" x14ac:dyDescent="0.3">
      <c r="A337" s="105"/>
      <c r="B337" s="244"/>
      <c r="C337" s="238"/>
      <c r="D337" s="239"/>
      <c r="E337" s="240"/>
      <c r="F337" s="166"/>
      <c r="G337" s="166"/>
      <c r="H337" s="166"/>
      <c r="I337" s="166"/>
      <c r="J337" s="166"/>
      <c r="K337" s="166"/>
      <c r="L337" s="166"/>
      <c r="M337" s="166"/>
    </row>
    <row r="338" spans="1:13" x14ac:dyDescent="0.3">
      <c r="A338" s="105"/>
      <c r="B338" s="244"/>
      <c r="C338" s="269"/>
      <c r="D338" s="239"/>
      <c r="E338" s="260"/>
      <c r="F338" s="166"/>
      <c r="G338" s="166"/>
      <c r="H338" s="166"/>
      <c r="I338" s="166"/>
      <c r="J338" s="166"/>
      <c r="K338" s="166"/>
      <c r="L338" s="166"/>
      <c r="M338" s="166"/>
    </row>
    <row r="339" spans="1:13" x14ac:dyDescent="0.3">
      <c r="A339" s="105"/>
      <c r="B339" s="244"/>
      <c r="C339" s="269"/>
      <c r="D339" s="239"/>
      <c r="E339" s="260"/>
      <c r="F339" s="166"/>
      <c r="G339" s="166"/>
      <c r="H339" s="166"/>
      <c r="I339" s="166"/>
      <c r="J339" s="166"/>
      <c r="K339" s="166"/>
      <c r="L339" s="166"/>
      <c r="M339" s="166"/>
    </row>
    <row r="340" spans="1:13" x14ac:dyDescent="0.3">
      <c r="A340" s="105"/>
      <c r="B340" s="244"/>
      <c r="C340" s="269"/>
      <c r="D340" s="239"/>
      <c r="E340" s="260"/>
      <c r="F340" s="166"/>
      <c r="G340" s="166"/>
      <c r="H340" s="166"/>
      <c r="I340" s="166"/>
      <c r="J340" s="166"/>
      <c r="K340" s="166"/>
      <c r="L340" s="166"/>
      <c r="M340" s="166"/>
    </row>
    <row r="341" spans="1:13" x14ac:dyDescent="0.3">
      <c r="A341" s="105"/>
      <c r="B341" s="244"/>
      <c r="C341" s="269"/>
      <c r="D341" s="239"/>
      <c r="E341" s="260"/>
      <c r="F341" s="166"/>
      <c r="G341" s="166"/>
      <c r="H341" s="166"/>
      <c r="I341" s="166"/>
      <c r="J341" s="166"/>
      <c r="K341" s="166"/>
      <c r="L341" s="166"/>
      <c r="M341" s="166"/>
    </row>
    <row r="342" spans="1:13" x14ac:dyDescent="0.3">
      <c r="A342" s="105"/>
      <c r="B342" s="244"/>
      <c r="C342" s="269"/>
      <c r="D342" s="239"/>
      <c r="E342" s="270"/>
      <c r="F342" s="166"/>
      <c r="G342" s="166"/>
      <c r="H342" s="166"/>
      <c r="I342" s="166"/>
      <c r="J342" s="166"/>
      <c r="K342" s="166"/>
      <c r="L342" s="166"/>
      <c r="M342" s="166"/>
    </row>
    <row r="343" spans="1:13" x14ac:dyDescent="0.3">
      <c r="A343" s="105"/>
      <c r="B343" s="244"/>
      <c r="C343" s="269"/>
      <c r="D343" s="239"/>
      <c r="E343" s="270"/>
      <c r="F343" s="166"/>
      <c r="G343" s="166"/>
      <c r="H343" s="166"/>
      <c r="I343" s="166"/>
      <c r="J343" s="166"/>
      <c r="K343" s="166"/>
      <c r="L343" s="166"/>
      <c r="M343" s="166"/>
    </row>
    <row r="344" spans="1:13" x14ac:dyDescent="0.3">
      <c r="A344" s="105"/>
      <c r="B344" s="244"/>
      <c r="C344" s="269"/>
      <c r="D344" s="239"/>
      <c r="E344" s="270"/>
      <c r="F344" s="166"/>
      <c r="G344" s="166"/>
      <c r="H344" s="166"/>
      <c r="I344" s="166"/>
      <c r="J344" s="166"/>
      <c r="K344" s="166"/>
      <c r="L344" s="166"/>
      <c r="M344" s="166"/>
    </row>
    <row r="345" spans="1:13" x14ac:dyDescent="0.3">
      <c r="A345" s="105"/>
      <c r="B345" s="244"/>
      <c r="C345" s="269"/>
      <c r="D345" s="239"/>
      <c r="E345" s="270"/>
      <c r="F345" s="166"/>
      <c r="G345" s="166"/>
      <c r="H345" s="166"/>
      <c r="I345" s="166"/>
      <c r="J345" s="166"/>
      <c r="K345" s="166"/>
      <c r="L345" s="166"/>
      <c r="M345" s="166"/>
    </row>
    <row r="346" spans="1:13" x14ac:dyDescent="0.3">
      <c r="A346" s="105"/>
      <c r="B346" s="244"/>
      <c r="C346" s="269"/>
      <c r="D346" s="239"/>
      <c r="E346" s="270"/>
      <c r="F346" s="166"/>
      <c r="G346" s="166"/>
      <c r="H346" s="166"/>
      <c r="I346" s="166"/>
      <c r="J346" s="166"/>
      <c r="K346" s="166"/>
      <c r="L346" s="166"/>
      <c r="M346" s="166"/>
    </row>
    <row r="347" spans="1:13" x14ac:dyDescent="0.3">
      <c r="A347" s="105"/>
      <c r="B347" s="244"/>
      <c r="C347" s="269"/>
      <c r="D347" s="239"/>
      <c r="E347" s="270"/>
      <c r="F347" s="166"/>
      <c r="G347" s="166"/>
      <c r="H347" s="166"/>
      <c r="I347" s="166"/>
      <c r="J347" s="166"/>
      <c r="K347" s="166"/>
      <c r="L347" s="166"/>
      <c r="M347" s="166"/>
    </row>
    <row r="348" spans="1:13" x14ac:dyDescent="0.3">
      <c r="A348" s="105"/>
      <c r="B348" s="244"/>
      <c r="C348" s="269"/>
      <c r="D348" s="239"/>
      <c r="E348" s="270"/>
      <c r="F348" s="166"/>
      <c r="G348" s="166"/>
      <c r="H348" s="166"/>
      <c r="I348" s="166"/>
      <c r="J348" s="166"/>
      <c r="K348" s="166"/>
      <c r="L348" s="166"/>
      <c r="M348" s="166"/>
    </row>
    <row r="349" spans="1:13" x14ac:dyDescent="0.3">
      <c r="A349" s="105"/>
      <c r="B349" s="244"/>
      <c r="C349" s="269"/>
      <c r="D349" s="239"/>
      <c r="E349" s="270"/>
      <c r="F349" s="166"/>
      <c r="G349" s="166"/>
      <c r="H349" s="166"/>
      <c r="I349" s="166"/>
      <c r="J349" s="166"/>
      <c r="K349" s="166"/>
      <c r="L349" s="166"/>
      <c r="M349" s="166"/>
    </row>
    <row r="350" spans="1:13" x14ac:dyDescent="0.3">
      <c r="A350" s="105"/>
      <c r="B350" s="244"/>
      <c r="C350" s="269"/>
      <c r="D350" s="239"/>
      <c r="E350" s="270"/>
      <c r="F350" s="166"/>
      <c r="G350" s="166"/>
      <c r="H350" s="166"/>
      <c r="I350" s="166"/>
      <c r="J350" s="166"/>
      <c r="K350" s="166"/>
      <c r="L350" s="166"/>
      <c r="M350" s="166"/>
    </row>
    <row r="351" spans="1:13" x14ac:dyDescent="0.3">
      <c r="A351" s="105"/>
      <c r="B351" s="244"/>
      <c r="C351" s="269"/>
      <c r="D351" s="239"/>
      <c r="E351" s="270"/>
      <c r="F351" s="166"/>
      <c r="G351" s="166"/>
      <c r="H351" s="166"/>
      <c r="I351" s="166"/>
      <c r="J351" s="166"/>
      <c r="K351" s="166"/>
      <c r="L351" s="166"/>
      <c r="M351" s="166"/>
    </row>
    <row r="352" spans="1:13" x14ac:dyDescent="0.3">
      <c r="A352" s="105"/>
      <c r="B352" s="244"/>
      <c r="C352" s="269"/>
      <c r="D352" s="239"/>
      <c r="E352" s="270"/>
      <c r="F352" s="166"/>
      <c r="G352" s="166"/>
      <c r="H352" s="166"/>
      <c r="I352" s="166"/>
      <c r="J352" s="166"/>
      <c r="K352" s="166"/>
      <c r="L352" s="166"/>
      <c r="M352" s="166"/>
    </row>
    <row r="353" spans="1:13" x14ac:dyDescent="0.3">
      <c r="A353" s="105"/>
      <c r="B353" s="244"/>
      <c r="C353" s="269"/>
      <c r="D353" s="239"/>
      <c r="E353" s="270"/>
      <c r="F353" s="166"/>
      <c r="G353" s="166"/>
      <c r="H353" s="166"/>
      <c r="I353" s="166"/>
      <c r="J353" s="166"/>
      <c r="K353" s="166"/>
      <c r="L353" s="166"/>
      <c r="M353" s="166"/>
    </row>
    <row r="354" spans="1:13" x14ac:dyDescent="0.3">
      <c r="A354" s="105"/>
      <c r="B354" s="244"/>
      <c r="C354" s="269"/>
      <c r="D354" s="239"/>
      <c r="E354" s="270"/>
      <c r="F354" s="166"/>
      <c r="G354" s="166"/>
      <c r="H354" s="166"/>
      <c r="I354" s="166"/>
      <c r="J354" s="166"/>
      <c r="K354" s="166"/>
      <c r="L354" s="166"/>
      <c r="M354" s="166"/>
    </row>
    <row r="355" spans="1:13" x14ac:dyDescent="0.3">
      <c r="A355" s="105"/>
      <c r="B355" s="244"/>
      <c r="C355" s="269"/>
      <c r="D355" s="239"/>
      <c r="E355" s="270"/>
      <c r="F355" s="166"/>
      <c r="G355" s="166"/>
      <c r="H355" s="166"/>
      <c r="I355" s="166"/>
      <c r="J355" s="166"/>
      <c r="K355" s="166"/>
      <c r="L355" s="166"/>
      <c r="M355" s="166"/>
    </row>
    <row r="356" spans="1:13" x14ac:dyDescent="0.3">
      <c r="A356" s="105"/>
      <c r="B356" s="244"/>
      <c r="C356" s="269"/>
      <c r="D356" s="239"/>
      <c r="E356" s="270"/>
      <c r="F356" s="166"/>
      <c r="G356" s="166"/>
      <c r="H356" s="166"/>
      <c r="I356" s="166"/>
      <c r="J356" s="166"/>
      <c r="K356" s="166"/>
      <c r="L356" s="166"/>
      <c r="M356" s="166"/>
    </row>
    <row r="357" spans="1:13" x14ac:dyDescent="0.3">
      <c r="A357" s="105"/>
      <c r="B357" s="244"/>
      <c r="C357" s="269"/>
      <c r="D357" s="239"/>
      <c r="E357" s="270"/>
      <c r="F357" s="166"/>
      <c r="G357" s="166"/>
      <c r="H357" s="166"/>
      <c r="I357" s="166"/>
      <c r="J357" s="166"/>
      <c r="K357" s="166"/>
      <c r="L357" s="166"/>
      <c r="M357" s="166"/>
    </row>
    <row r="358" spans="1:13" x14ac:dyDescent="0.3">
      <c r="A358" s="105"/>
      <c r="B358" s="244"/>
      <c r="C358" s="269"/>
      <c r="D358" s="239"/>
      <c r="E358" s="270"/>
      <c r="F358" s="166"/>
      <c r="G358" s="166"/>
      <c r="H358" s="166"/>
      <c r="I358" s="166"/>
      <c r="J358" s="166"/>
      <c r="K358" s="166"/>
      <c r="L358" s="166"/>
      <c r="M358" s="166"/>
    </row>
    <row r="359" spans="1:13" x14ac:dyDescent="0.3">
      <c r="A359" s="105"/>
      <c r="B359" s="244"/>
      <c r="C359" s="269"/>
      <c r="D359" s="239"/>
      <c r="E359" s="245"/>
      <c r="F359" s="166"/>
      <c r="G359" s="166"/>
      <c r="H359" s="166"/>
      <c r="I359" s="166"/>
      <c r="J359" s="166"/>
      <c r="K359" s="166"/>
      <c r="L359" s="166"/>
      <c r="M359" s="166"/>
    </row>
    <row r="360" spans="1:13" x14ac:dyDescent="0.3">
      <c r="A360" s="105"/>
      <c r="B360" s="244"/>
      <c r="C360" s="269"/>
      <c r="D360" s="239"/>
      <c r="E360" s="245"/>
      <c r="F360" s="166"/>
      <c r="G360" s="166"/>
      <c r="H360" s="166"/>
      <c r="I360" s="166"/>
      <c r="J360" s="166"/>
      <c r="K360" s="166"/>
      <c r="L360" s="166"/>
      <c r="M360" s="166"/>
    </row>
    <row r="361" spans="1:13" x14ac:dyDescent="0.3">
      <c r="A361" s="105"/>
      <c r="B361" s="244"/>
      <c r="C361" s="269"/>
      <c r="D361" s="239"/>
      <c r="E361" s="245"/>
      <c r="F361" s="166"/>
      <c r="G361" s="166"/>
      <c r="H361" s="166"/>
      <c r="I361" s="166"/>
      <c r="J361" s="166"/>
      <c r="K361" s="166"/>
      <c r="L361" s="166"/>
      <c r="M361" s="166"/>
    </row>
    <row r="362" spans="1:13" x14ac:dyDescent="0.3">
      <c r="A362" s="105"/>
      <c r="B362" s="244"/>
      <c r="C362" s="269"/>
      <c r="D362" s="239"/>
      <c r="E362" s="245"/>
      <c r="F362" s="166"/>
      <c r="G362" s="166"/>
      <c r="H362" s="166"/>
      <c r="I362" s="166"/>
      <c r="J362" s="166"/>
      <c r="K362" s="166"/>
      <c r="L362" s="166"/>
      <c r="M362" s="166"/>
    </row>
    <row r="363" spans="1:13" x14ac:dyDescent="0.3">
      <c r="A363" s="105"/>
      <c r="B363" s="244"/>
      <c r="C363" s="269"/>
      <c r="D363" s="239"/>
      <c r="E363" s="245"/>
      <c r="F363" s="166"/>
      <c r="G363" s="166"/>
      <c r="H363" s="166"/>
      <c r="I363" s="166"/>
      <c r="J363" s="166"/>
      <c r="K363" s="166"/>
      <c r="L363" s="166"/>
      <c r="M363" s="166"/>
    </row>
    <row r="364" spans="1:13" x14ac:dyDescent="0.3">
      <c r="A364" s="105"/>
      <c r="B364" s="244"/>
      <c r="C364" s="269"/>
      <c r="D364" s="239"/>
      <c r="E364" s="245"/>
      <c r="F364" s="166"/>
      <c r="G364" s="166"/>
      <c r="H364" s="166"/>
      <c r="I364" s="166"/>
      <c r="J364" s="166"/>
      <c r="K364" s="166"/>
      <c r="L364" s="166"/>
      <c r="M364" s="166"/>
    </row>
    <row r="365" spans="1:13" x14ac:dyDescent="0.3">
      <c r="A365" s="105"/>
      <c r="B365" s="244"/>
      <c r="C365" s="269"/>
      <c r="D365" s="239"/>
      <c r="E365" s="245"/>
      <c r="F365" s="166"/>
      <c r="G365" s="166"/>
      <c r="H365" s="166"/>
      <c r="I365" s="166"/>
      <c r="J365" s="166"/>
      <c r="K365" s="166"/>
      <c r="L365" s="166"/>
      <c r="M365" s="166"/>
    </row>
    <row r="366" spans="1:13" x14ac:dyDescent="0.3">
      <c r="A366" s="105"/>
      <c r="B366" s="244"/>
      <c r="C366" s="269"/>
      <c r="D366" s="239"/>
      <c r="E366" s="245"/>
      <c r="F366" s="166"/>
      <c r="G366" s="166"/>
      <c r="H366" s="166"/>
      <c r="I366" s="166"/>
      <c r="J366" s="166"/>
      <c r="K366" s="166"/>
      <c r="L366" s="166"/>
      <c r="M366" s="166"/>
    </row>
    <row r="367" spans="1:13" x14ac:dyDescent="0.3">
      <c r="A367" s="105"/>
      <c r="B367" s="244"/>
      <c r="C367" s="269"/>
      <c r="D367" s="239"/>
      <c r="E367" s="270"/>
      <c r="F367" s="166"/>
      <c r="G367" s="166"/>
      <c r="H367" s="166"/>
      <c r="I367" s="166"/>
      <c r="J367" s="166"/>
      <c r="K367" s="166"/>
      <c r="L367" s="166"/>
      <c r="M367" s="166"/>
    </row>
    <row r="368" spans="1:13" x14ac:dyDescent="0.3">
      <c r="A368" s="105"/>
      <c r="B368" s="244"/>
      <c r="C368" s="269"/>
      <c r="D368" s="239"/>
      <c r="E368" s="270"/>
      <c r="F368" s="166"/>
      <c r="G368" s="166"/>
      <c r="H368" s="166"/>
      <c r="I368" s="166"/>
      <c r="J368" s="166"/>
      <c r="K368" s="166"/>
      <c r="L368" s="166"/>
      <c r="M368" s="166"/>
    </row>
    <row r="369" spans="1:13" x14ac:dyDescent="0.3">
      <c r="A369" s="105"/>
      <c r="B369" s="244"/>
      <c r="C369" s="269"/>
      <c r="D369" s="239"/>
      <c r="E369" s="270"/>
      <c r="F369" s="166"/>
      <c r="G369" s="166"/>
      <c r="H369" s="166"/>
      <c r="I369" s="166"/>
      <c r="J369" s="166"/>
      <c r="K369" s="166"/>
      <c r="L369" s="166"/>
      <c r="M369" s="166"/>
    </row>
    <row r="370" spans="1:13" x14ac:dyDescent="0.3">
      <c r="A370" s="105"/>
      <c r="B370" s="244"/>
      <c r="C370" s="269"/>
      <c r="D370" s="239"/>
      <c r="E370" s="270"/>
      <c r="F370" s="166"/>
      <c r="G370" s="166"/>
      <c r="H370" s="166"/>
      <c r="I370" s="166"/>
      <c r="J370" s="166"/>
      <c r="K370" s="166"/>
      <c r="L370" s="166"/>
      <c r="M370" s="166"/>
    </row>
    <row r="371" spans="1:13" x14ac:dyDescent="0.3">
      <c r="A371" s="105"/>
      <c r="B371" s="244"/>
      <c r="C371" s="269"/>
      <c r="D371" s="239"/>
      <c r="E371" s="270"/>
      <c r="F371" s="166"/>
      <c r="G371" s="166"/>
      <c r="H371" s="166"/>
      <c r="I371" s="166"/>
      <c r="J371" s="166"/>
      <c r="K371" s="166"/>
      <c r="L371" s="166"/>
      <c r="M371" s="166"/>
    </row>
    <row r="372" spans="1:13" x14ac:dyDescent="0.3">
      <c r="A372" s="105"/>
      <c r="B372" s="244"/>
      <c r="C372" s="269"/>
      <c r="D372" s="239"/>
      <c r="E372" s="270"/>
      <c r="F372" s="166"/>
      <c r="G372" s="166"/>
      <c r="H372" s="166"/>
      <c r="I372" s="166"/>
      <c r="J372" s="166"/>
      <c r="K372" s="166"/>
      <c r="L372" s="166"/>
      <c r="M372" s="166"/>
    </row>
    <row r="373" spans="1:13" x14ac:dyDescent="0.3">
      <c r="A373" s="105"/>
      <c r="B373" s="244"/>
      <c r="C373" s="269"/>
      <c r="D373" s="239"/>
      <c r="E373" s="270"/>
      <c r="F373" s="166"/>
      <c r="G373" s="166"/>
      <c r="H373" s="166"/>
      <c r="I373" s="166"/>
      <c r="J373" s="166"/>
      <c r="K373" s="166"/>
      <c r="L373" s="166"/>
      <c r="M373" s="166"/>
    </row>
    <row r="374" spans="1:13" x14ac:dyDescent="0.3">
      <c r="A374" s="105"/>
      <c r="B374" s="244"/>
      <c r="C374" s="269"/>
      <c r="D374" s="239"/>
      <c r="E374" s="270"/>
      <c r="F374" s="166"/>
      <c r="G374" s="166"/>
      <c r="H374" s="166"/>
      <c r="I374" s="166"/>
      <c r="J374" s="166"/>
      <c r="K374" s="166"/>
      <c r="L374" s="166"/>
      <c r="M374" s="166"/>
    </row>
    <row r="375" spans="1:13" x14ac:dyDescent="0.3">
      <c r="A375" s="105"/>
      <c r="B375" s="244"/>
      <c r="C375" s="269"/>
      <c r="D375" s="239"/>
      <c r="E375" s="270"/>
      <c r="F375" s="166"/>
      <c r="G375" s="166"/>
      <c r="H375" s="166"/>
      <c r="I375" s="166"/>
      <c r="J375" s="166"/>
      <c r="K375" s="166"/>
      <c r="L375" s="166"/>
      <c r="M375" s="166"/>
    </row>
    <row r="376" spans="1:13" x14ac:dyDescent="0.3">
      <c r="A376" s="105"/>
      <c r="B376" s="244"/>
      <c r="C376" s="269"/>
      <c r="D376" s="239"/>
      <c r="E376" s="270"/>
      <c r="F376" s="166"/>
      <c r="G376" s="166"/>
      <c r="H376" s="166"/>
      <c r="I376" s="166"/>
      <c r="J376" s="166"/>
      <c r="K376" s="166"/>
      <c r="L376" s="166"/>
      <c r="M376" s="166"/>
    </row>
    <row r="377" spans="1:13" x14ac:dyDescent="0.3">
      <c r="A377" s="105"/>
      <c r="B377" s="244"/>
      <c r="C377" s="269"/>
      <c r="D377" s="239"/>
      <c r="E377" s="270"/>
      <c r="F377" s="166"/>
      <c r="G377" s="166"/>
      <c r="H377" s="166"/>
      <c r="I377" s="166"/>
      <c r="J377" s="166"/>
      <c r="K377" s="166"/>
      <c r="L377" s="166"/>
      <c r="M377" s="166"/>
    </row>
    <row r="378" spans="1:13" x14ac:dyDescent="0.3">
      <c r="A378" s="105"/>
      <c r="B378" s="244"/>
      <c r="C378" s="269"/>
      <c r="D378" s="239"/>
      <c r="E378" s="270"/>
      <c r="F378" s="166"/>
      <c r="G378" s="166"/>
      <c r="H378" s="166"/>
      <c r="I378" s="166"/>
      <c r="J378" s="166"/>
      <c r="K378" s="166"/>
      <c r="L378" s="166"/>
      <c r="M378" s="166"/>
    </row>
    <row r="379" spans="1:13" x14ac:dyDescent="0.3">
      <c r="A379" s="105"/>
      <c r="B379" s="244"/>
      <c r="C379" s="269"/>
      <c r="D379" s="239"/>
      <c r="E379" s="270"/>
      <c r="F379" s="166"/>
      <c r="G379" s="166"/>
      <c r="H379" s="166"/>
      <c r="I379" s="166"/>
      <c r="J379" s="166"/>
      <c r="K379" s="166"/>
      <c r="L379" s="166"/>
      <c r="M379" s="166"/>
    </row>
    <row r="380" spans="1:13" x14ac:dyDescent="0.3">
      <c r="A380" s="105"/>
      <c r="B380" s="244"/>
      <c r="C380" s="269"/>
      <c r="D380" s="239"/>
      <c r="E380" s="270"/>
      <c r="F380" s="166"/>
      <c r="G380" s="166"/>
      <c r="H380" s="166"/>
      <c r="I380" s="166"/>
      <c r="J380" s="166"/>
      <c r="K380" s="166"/>
      <c r="L380" s="166"/>
      <c r="M380" s="166"/>
    </row>
    <row r="381" spans="1:13" x14ac:dyDescent="0.3">
      <c r="A381" s="105"/>
      <c r="B381" s="244"/>
      <c r="C381" s="269"/>
      <c r="D381" s="239"/>
      <c r="E381" s="270"/>
      <c r="F381" s="166"/>
      <c r="G381" s="166"/>
      <c r="H381" s="166"/>
      <c r="I381" s="166"/>
      <c r="J381" s="166"/>
      <c r="K381" s="166"/>
      <c r="L381" s="166"/>
      <c r="M381" s="166"/>
    </row>
    <row r="382" spans="1:13" x14ac:dyDescent="0.3">
      <c r="A382" s="105"/>
      <c r="B382" s="244"/>
      <c r="C382" s="269"/>
      <c r="D382" s="239"/>
      <c r="E382" s="270"/>
      <c r="F382" s="166"/>
      <c r="G382" s="166"/>
      <c r="H382" s="166"/>
      <c r="I382" s="166"/>
      <c r="J382" s="166"/>
      <c r="K382" s="166"/>
      <c r="L382" s="166"/>
      <c r="M382" s="166"/>
    </row>
    <row r="383" spans="1:13" x14ac:dyDescent="0.3">
      <c r="A383" s="105"/>
      <c r="B383" s="244"/>
      <c r="C383" s="269"/>
      <c r="D383" s="239"/>
      <c r="E383" s="270"/>
      <c r="F383" s="166"/>
      <c r="G383" s="166"/>
      <c r="H383" s="166"/>
      <c r="I383" s="166"/>
      <c r="J383" s="166"/>
      <c r="K383" s="166"/>
      <c r="L383" s="166"/>
      <c r="M383" s="166"/>
    </row>
    <row r="384" spans="1:13" x14ac:dyDescent="0.3">
      <c r="A384" s="105"/>
      <c r="B384" s="244"/>
      <c r="C384" s="269"/>
      <c r="D384" s="239"/>
      <c r="E384" s="270"/>
      <c r="F384" s="166"/>
      <c r="G384" s="166"/>
      <c r="H384" s="166"/>
      <c r="I384" s="166"/>
      <c r="J384" s="166"/>
      <c r="K384" s="166"/>
      <c r="L384" s="166"/>
      <c r="M384" s="166"/>
    </row>
    <row r="385" spans="1:13" x14ac:dyDescent="0.3">
      <c r="A385" s="105"/>
      <c r="B385" s="244"/>
      <c r="C385" s="269"/>
      <c r="D385" s="239"/>
      <c r="E385" s="270"/>
      <c r="F385" s="166"/>
      <c r="G385" s="166"/>
      <c r="H385" s="166"/>
      <c r="I385" s="166"/>
      <c r="J385" s="166"/>
      <c r="K385" s="166"/>
      <c r="L385" s="166"/>
      <c r="M385" s="166"/>
    </row>
    <row r="386" spans="1:13" x14ac:dyDescent="0.3">
      <c r="A386" s="105"/>
      <c r="B386" s="244"/>
      <c r="C386" s="269"/>
      <c r="D386" s="239"/>
      <c r="E386" s="270"/>
      <c r="F386" s="166"/>
      <c r="G386" s="166"/>
      <c r="H386" s="166"/>
      <c r="I386" s="166"/>
      <c r="J386" s="166"/>
      <c r="K386" s="166"/>
      <c r="L386" s="166"/>
      <c r="M386" s="166"/>
    </row>
    <row r="387" spans="1:13" x14ac:dyDescent="0.3">
      <c r="A387" s="105"/>
      <c r="B387" s="244"/>
      <c r="C387" s="269"/>
      <c r="D387" s="239"/>
      <c r="E387" s="270"/>
      <c r="F387" s="166"/>
      <c r="G387" s="166"/>
      <c r="H387" s="166"/>
      <c r="I387" s="166"/>
      <c r="J387" s="166"/>
      <c r="K387" s="166"/>
      <c r="L387" s="166"/>
      <c r="M387" s="166"/>
    </row>
    <row r="388" spans="1:13" x14ac:dyDescent="0.3">
      <c r="A388" s="105"/>
      <c r="B388" s="244"/>
      <c r="C388" s="269"/>
      <c r="D388" s="239"/>
      <c r="E388" s="270"/>
      <c r="F388" s="166"/>
      <c r="G388" s="166"/>
      <c r="H388" s="166"/>
      <c r="I388" s="166"/>
      <c r="J388" s="166"/>
      <c r="K388" s="166"/>
      <c r="L388" s="166"/>
      <c r="M388" s="166"/>
    </row>
    <row r="389" spans="1:13" x14ac:dyDescent="0.3">
      <c r="A389" s="105"/>
      <c r="B389" s="244"/>
      <c r="C389" s="269"/>
      <c r="D389" s="239"/>
      <c r="E389" s="270"/>
      <c r="F389" s="166"/>
      <c r="G389" s="166"/>
      <c r="H389" s="166"/>
      <c r="I389" s="166"/>
      <c r="J389" s="166"/>
      <c r="K389" s="166"/>
      <c r="L389" s="166"/>
      <c r="M389" s="166"/>
    </row>
    <row r="390" spans="1:13" x14ac:dyDescent="0.3">
      <c r="A390" s="105"/>
      <c r="B390" s="244"/>
      <c r="C390" s="269"/>
      <c r="D390" s="239"/>
      <c r="E390" s="270"/>
      <c r="F390" s="166"/>
      <c r="G390" s="166"/>
      <c r="H390" s="166"/>
      <c r="I390" s="166"/>
      <c r="J390" s="166"/>
      <c r="K390" s="166"/>
      <c r="L390" s="166"/>
      <c r="M390" s="166"/>
    </row>
    <row r="391" spans="1:13" x14ac:dyDescent="0.3">
      <c r="A391" s="105"/>
      <c r="B391" s="244"/>
      <c r="C391" s="269"/>
      <c r="D391" s="239"/>
      <c r="E391" s="270"/>
      <c r="F391" s="166"/>
      <c r="G391" s="166"/>
      <c r="H391" s="166"/>
      <c r="I391" s="166"/>
      <c r="J391" s="166"/>
      <c r="K391" s="166"/>
      <c r="L391" s="166"/>
      <c r="M391" s="166"/>
    </row>
    <row r="392" spans="1:13" x14ac:dyDescent="0.3">
      <c r="A392" s="105"/>
      <c r="B392" s="244"/>
      <c r="C392" s="269"/>
      <c r="D392" s="239"/>
      <c r="E392" s="270"/>
      <c r="F392" s="166"/>
      <c r="G392" s="166"/>
      <c r="H392" s="166"/>
      <c r="I392" s="166"/>
      <c r="J392" s="166"/>
      <c r="K392" s="166"/>
      <c r="L392" s="166"/>
      <c r="M392" s="166"/>
    </row>
    <row r="393" spans="1:13" x14ac:dyDescent="0.3">
      <c r="A393" s="105"/>
      <c r="B393" s="244"/>
      <c r="C393" s="269"/>
      <c r="D393" s="239"/>
      <c r="E393" s="270"/>
      <c r="F393" s="166"/>
      <c r="G393" s="166"/>
      <c r="H393" s="166"/>
      <c r="I393" s="166"/>
      <c r="J393" s="166"/>
      <c r="K393" s="166"/>
      <c r="L393" s="166"/>
      <c r="M393" s="166"/>
    </row>
    <row r="394" spans="1:13" x14ac:dyDescent="0.3">
      <c r="A394" s="105"/>
      <c r="B394" s="244"/>
      <c r="C394" s="269"/>
      <c r="D394" s="239"/>
      <c r="E394" s="270"/>
      <c r="F394" s="166"/>
      <c r="G394" s="166"/>
      <c r="H394" s="166"/>
      <c r="I394" s="166"/>
      <c r="J394" s="166"/>
      <c r="K394" s="166"/>
      <c r="L394" s="166"/>
      <c r="M394" s="166"/>
    </row>
    <row r="395" spans="1:13" x14ac:dyDescent="0.3">
      <c r="A395" s="105"/>
      <c r="B395" s="244"/>
      <c r="C395" s="269"/>
      <c r="D395" s="239"/>
      <c r="E395" s="270"/>
      <c r="F395" s="166"/>
      <c r="G395" s="166"/>
      <c r="H395" s="166"/>
      <c r="I395" s="166"/>
      <c r="J395" s="166"/>
      <c r="K395" s="166"/>
      <c r="L395" s="166"/>
      <c r="M395" s="166"/>
    </row>
    <row r="396" spans="1:13" x14ac:dyDescent="0.3">
      <c r="A396" s="105"/>
      <c r="B396" s="244"/>
      <c r="C396" s="269"/>
      <c r="D396" s="239"/>
      <c r="E396" s="270"/>
      <c r="F396" s="166"/>
      <c r="G396" s="166"/>
      <c r="H396" s="166"/>
      <c r="I396" s="166"/>
      <c r="J396" s="166"/>
      <c r="K396" s="166"/>
      <c r="L396" s="166"/>
      <c r="M396" s="166"/>
    </row>
    <row r="397" spans="1:13" x14ac:dyDescent="0.3">
      <c r="A397" s="105"/>
      <c r="B397" s="244"/>
      <c r="C397" s="269"/>
      <c r="D397" s="239"/>
      <c r="E397" s="270"/>
      <c r="F397" s="166"/>
      <c r="G397" s="166"/>
      <c r="H397" s="166"/>
      <c r="I397" s="166"/>
      <c r="J397" s="166"/>
      <c r="K397" s="166"/>
      <c r="L397" s="166"/>
      <c r="M397" s="166"/>
    </row>
    <row r="398" spans="1:13" x14ac:dyDescent="0.3">
      <c r="A398" s="105"/>
      <c r="B398" s="244"/>
      <c r="C398" s="269"/>
      <c r="D398" s="239"/>
      <c r="E398" s="270"/>
      <c r="F398" s="166"/>
      <c r="G398" s="166"/>
      <c r="H398" s="166"/>
      <c r="I398" s="166"/>
      <c r="J398" s="166"/>
      <c r="K398" s="166"/>
      <c r="L398" s="166"/>
      <c r="M398" s="166"/>
    </row>
    <row r="399" spans="1:13" x14ac:dyDescent="0.3">
      <c r="A399" s="105"/>
      <c r="B399" s="244"/>
      <c r="C399" s="269"/>
      <c r="D399" s="239"/>
      <c r="E399" s="270"/>
      <c r="F399" s="166"/>
      <c r="G399" s="166"/>
      <c r="H399" s="166"/>
      <c r="I399" s="166"/>
      <c r="J399" s="166"/>
      <c r="K399" s="166"/>
      <c r="L399" s="166"/>
      <c r="M399" s="166"/>
    </row>
    <row r="400" spans="1:13" x14ac:dyDescent="0.3">
      <c r="A400" s="105"/>
      <c r="B400" s="244"/>
      <c r="C400" s="269"/>
      <c r="D400" s="239"/>
      <c r="E400" s="270"/>
      <c r="F400" s="166"/>
      <c r="G400" s="166"/>
      <c r="H400" s="166"/>
      <c r="I400" s="166"/>
      <c r="J400" s="166"/>
      <c r="K400" s="166"/>
      <c r="L400" s="166"/>
      <c r="M400" s="166"/>
    </row>
    <row r="401" spans="1:13" x14ac:dyDescent="0.3">
      <c r="A401" s="105"/>
      <c r="B401" s="244"/>
      <c r="C401" s="269"/>
      <c r="D401" s="239"/>
      <c r="E401" s="270"/>
      <c r="F401" s="166"/>
      <c r="G401" s="166"/>
      <c r="H401" s="166"/>
      <c r="I401" s="166"/>
      <c r="J401" s="166"/>
      <c r="K401" s="166"/>
      <c r="L401" s="166"/>
      <c r="M401" s="166"/>
    </row>
    <row r="402" spans="1:13" x14ac:dyDescent="0.3">
      <c r="A402" s="105"/>
      <c r="B402" s="244"/>
      <c r="C402" s="269"/>
      <c r="D402" s="239"/>
      <c r="E402" s="270"/>
      <c r="F402" s="166"/>
      <c r="G402" s="166"/>
      <c r="H402" s="166"/>
      <c r="I402" s="166"/>
      <c r="J402" s="166"/>
      <c r="K402" s="166"/>
      <c r="L402" s="166"/>
      <c r="M402" s="166"/>
    </row>
    <row r="403" spans="1:13" x14ac:dyDescent="0.3">
      <c r="A403" s="105"/>
      <c r="B403" s="244"/>
      <c r="C403" s="269"/>
      <c r="D403" s="239"/>
      <c r="E403" s="270"/>
      <c r="F403" s="166"/>
      <c r="G403" s="166"/>
      <c r="H403" s="166"/>
      <c r="I403" s="166"/>
      <c r="J403" s="166"/>
      <c r="K403" s="166"/>
      <c r="L403" s="166"/>
      <c r="M403" s="166"/>
    </row>
    <row r="404" spans="1:13" x14ac:dyDescent="0.3">
      <c r="A404" s="105"/>
      <c r="B404" s="244"/>
      <c r="C404" s="269"/>
      <c r="D404" s="239"/>
      <c r="E404" s="270"/>
      <c r="F404" s="166"/>
      <c r="G404" s="166"/>
      <c r="H404" s="166"/>
      <c r="I404" s="166"/>
      <c r="J404" s="166"/>
      <c r="K404" s="166"/>
      <c r="L404" s="166"/>
      <c r="M404" s="166"/>
    </row>
    <row r="405" spans="1:13" x14ac:dyDescent="0.3">
      <c r="A405" s="105"/>
      <c r="B405" s="244"/>
      <c r="C405" s="269"/>
      <c r="D405" s="239"/>
      <c r="E405" s="270"/>
      <c r="F405" s="166"/>
      <c r="G405" s="166"/>
      <c r="H405" s="166"/>
      <c r="I405" s="166"/>
      <c r="J405" s="166"/>
      <c r="K405" s="166"/>
      <c r="L405" s="166"/>
      <c r="M405" s="166"/>
    </row>
    <row r="406" spans="1:13" x14ac:dyDescent="0.3">
      <c r="A406" s="105"/>
      <c r="B406" s="244"/>
      <c r="C406" s="269"/>
      <c r="D406" s="239"/>
      <c r="E406" s="270"/>
      <c r="F406" s="166"/>
      <c r="G406" s="166"/>
      <c r="H406" s="166"/>
      <c r="I406" s="166"/>
      <c r="J406" s="166"/>
      <c r="K406" s="166"/>
      <c r="L406" s="166"/>
      <c r="M406" s="166"/>
    </row>
    <row r="407" spans="1:13" x14ac:dyDescent="0.3">
      <c r="A407" s="105"/>
      <c r="B407" s="244"/>
      <c r="C407" s="269"/>
      <c r="D407" s="239"/>
      <c r="E407" s="270"/>
      <c r="F407" s="166"/>
      <c r="G407" s="166"/>
      <c r="H407" s="166"/>
      <c r="I407" s="166"/>
      <c r="J407" s="166"/>
      <c r="K407" s="166"/>
      <c r="L407" s="166"/>
      <c r="M407" s="166"/>
    </row>
    <row r="408" spans="1:13" x14ac:dyDescent="0.3">
      <c r="A408" s="105"/>
      <c r="B408" s="244"/>
      <c r="C408" s="269"/>
      <c r="D408" s="239"/>
      <c r="E408" s="270"/>
      <c r="F408" s="166"/>
      <c r="G408" s="166"/>
      <c r="H408" s="166"/>
      <c r="I408" s="166"/>
      <c r="J408" s="166"/>
      <c r="K408" s="166"/>
      <c r="L408" s="166"/>
      <c r="M408" s="166"/>
    </row>
    <row r="409" spans="1:13" x14ac:dyDescent="0.3">
      <c r="A409" s="105"/>
      <c r="B409" s="244"/>
      <c r="C409" s="269"/>
      <c r="D409" s="239"/>
      <c r="E409" s="270"/>
      <c r="F409" s="166"/>
      <c r="G409" s="166"/>
      <c r="H409" s="166"/>
      <c r="I409" s="166"/>
      <c r="J409" s="166"/>
      <c r="K409" s="166"/>
      <c r="L409" s="166"/>
      <c r="M409" s="166"/>
    </row>
    <row r="410" spans="1:13" x14ac:dyDescent="0.3">
      <c r="A410" s="105"/>
      <c r="B410" s="244"/>
      <c r="C410" s="269"/>
      <c r="D410" s="239"/>
      <c r="E410" s="270"/>
      <c r="F410" s="166"/>
      <c r="G410" s="166"/>
      <c r="H410" s="166"/>
      <c r="I410" s="166"/>
      <c r="J410" s="166"/>
      <c r="K410" s="166"/>
      <c r="L410" s="166"/>
      <c r="M410" s="166"/>
    </row>
    <row r="411" spans="1:13" x14ac:dyDescent="0.3">
      <c r="A411" s="105"/>
      <c r="B411" s="244"/>
      <c r="C411" s="269"/>
      <c r="D411" s="239"/>
      <c r="E411" s="270"/>
      <c r="F411" s="166"/>
      <c r="G411" s="166"/>
      <c r="H411" s="166"/>
      <c r="I411" s="166"/>
      <c r="J411" s="166"/>
      <c r="K411" s="166"/>
      <c r="L411" s="166"/>
      <c r="M411" s="166"/>
    </row>
    <row r="412" spans="1:13" x14ac:dyDescent="0.3">
      <c r="A412" s="105"/>
      <c r="B412" s="244"/>
      <c r="C412" s="269"/>
      <c r="D412" s="239"/>
      <c r="E412" s="270"/>
      <c r="F412" s="166"/>
      <c r="G412" s="166"/>
      <c r="H412" s="166"/>
      <c r="I412" s="166"/>
      <c r="J412" s="166"/>
      <c r="K412" s="166"/>
      <c r="L412" s="166"/>
      <c r="M412" s="166"/>
    </row>
    <row r="413" spans="1:13" x14ac:dyDescent="0.3">
      <c r="A413" s="105"/>
      <c r="B413" s="244"/>
      <c r="C413" s="269"/>
      <c r="D413" s="239"/>
      <c r="E413" s="270"/>
      <c r="F413" s="166"/>
      <c r="G413" s="166"/>
      <c r="H413" s="166"/>
      <c r="I413" s="166"/>
      <c r="J413" s="166"/>
      <c r="K413" s="166"/>
      <c r="L413" s="166"/>
      <c r="M413" s="166"/>
    </row>
    <row r="414" spans="1:13" x14ac:dyDescent="0.3">
      <c r="A414" s="105"/>
      <c r="B414" s="244"/>
      <c r="C414" s="269"/>
      <c r="D414" s="239"/>
      <c r="E414" s="270"/>
      <c r="F414" s="166"/>
      <c r="G414" s="166"/>
      <c r="H414" s="166"/>
      <c r="I414" s="166"/>
      <c r="J414" s="166"/>
      <c r="K414" s="166"/>
      <c r="L414" s="166"/>
      <c r="M414" s="166"/>
    </row>
    <row r="415" spans="1:13" x14ac:dyDescent="0.3">
      <c r="A415" s="105"/>
      <c r="B415" s="244"/>
      <c r="C415" s="269"/>
      <c r="D415" s="239"/>
      <c r="E415" s="270"/>
      <c r="F415" s="166"/>
      <c r="G415" s="166"/>
      <c r="H415" s="166"/>
      <c r="I415" s="166"/>
      <c r="J415" s="166"/>
      <c r="K415" s="166"/>
      <c r="L415" s="166"/>
      <c r="M415" s="166"/>
    </row>
    <row r="416" spans="1:13" x14ac:dyDescent="0.3">
      <c r="A416" s="105"/>
      <c r="B416" s="244"/>
      <c r="C416" s="269"/>
      <c r="D416" s="239"/>
      <c r="E416" s="270"/>
      <c r="F416" s="166"/>
      <c r="G416" s="166"/>
      <c r="H416" s="166"/>
      <c r="I416" s="166"/>
      <c r="J416" s="166"/>
      <c r="K416" s="166"/>
      <c r="L416" s="166"/>
      <c r="M416" s="166"/>
    </row>
    <row r="417" spans="1:13" x14ac:dyDescent="0.3">
      <c r="A417" s="105"/>
      <c r="B417" s="244"/>
      <c r="C417" s="269"/>
      <c r="D417" s="239"/>
      <c r="E417" s="270"/>
      <c r="F417" s="166"/>
      <c r="G417" s="166"/>
      <c r="H417" s="166"/>
      <c r="I417" s="166"/>
      <c r="J417" s="166"/>
      <c r="K417" s="166"/>
      <c r="L417" s="166"/>
      <c r="M417" s="166"/>
    </row>
    <row r="418" spans="1:13" x14ac:dyDescent="0.3">
      <c r="A418" s="105"/>
      <c r="B418" s="244"/>
      <c r="C418" s="269"/>
      <c r="D418" s="239"/>
      <c r="E418" s="270"/>
      <c r="F418" s="166"/>
      <c r="G418" s="166"/>
      <c r="H418" s="166"/>
      <c r="I418" s="166"/>
      <c r="J418" s="166"/>
      <c r="K418" s="166"/>
      <c r="L418" s="166"/>
      <c r="M418" s="166"/>
    </row>
    <row r="419" spans="1:13" x14ac:dyDescent="0.3">
      <c r="A419" s="105"/>
      <c r="B419" s="244"/>
      <c r="C419" s="269"/>
      <c r="D419" s="239"/>
      <c r="E419" s="270"/>
      <c r="F419" s="166"/>
      <c r="G419" s="166"/>
      <c r="H419" s="166"/>
      <c r="I419" s="166"/>
      <c r="J419" s="166"/>
      <c r="K419" s="166"/>
      <c r="L419" s="166"/>
      <c r="M419" s="166"/>
    </row>
    <row r="420" spans="1:13" x14ac:dyDescent="0.3">
      <c r="A420" s="105"/>
      <c r="B420" s="244"/>
      <c r="C420" s="269"/>
      <c r="D420" s="239"/>
      <c r="E420" s="270"/>
      <c r="F420" s="166"/>
      <c r="G420" s="166"/>
      <c r="H420" s="166"/>
      <c r="I420" s="166"/>
      <c r="J420" s="166"/>
      <c r="K420" s="166"/>
      <c r="L420" s="166"/>
      <c r="M420" s="166"/>
    </row>
    <row r="421" spans="1:13" x14ac:dyDescent="0.3">
      <c r="A421" s="105"/>
      <c r="B421" s="244"/>
      <c r="C421" s="269"/>
      <c r="D421" s="239"/>
      <c r="E421" s="270"/>
      <c r="F421" s="166"/>
      <c r="G421" s="166"/>
      <c r="H421" s="166"/>
      <c r="I421" s="166"/>
      <c r="J421" s="166"/>
      <c r="K421" s="166"/>
      <c r="L421" s="166"/>
      <c r="M421" s="166"/>
    </row>
    <row r="422" spans="1:13" x14ac:dyDescent="0.3">
      <c r="A422" s="105"/>
      <c r="B422" s="244"/>
      <c r="C422" s="269"/>
      <c r="D422" s="239"/>
      <c r="E422" s="270"/>
      <c r="F422" s="166"/>
      <c r="G422" s="166"/>
      <c r="H422" s="166"/>
      <c r="I422" s="166"/>
      <c r="J422" s="166"/>
      <c r="K422" s="166"/>
      <c r="L422" s="166"/>
      <c r="M422" s="166"/>
    </row>
    <row r="423" spans="1:13" x14ac:dyDescent="0.3">
      <c r="A423" s="105"/>
      <c r="B423" s="244"/>
      <c r="C423" s="269"/>
      <c r="D423" s="239"/>
      <c r="E423" s="270"/>
      <c r="F423" s="166"/>
      <c r="G423" s="166"/>
      <c r="H423" s="166"/>
      <c r="I423" s="166"/>
      <c r="J423" s="166"/>
      <c r="K423" s="166"/>
      <c r="L423" s="166"/>
      <c r="M423" s="166"/>
    </row>
    <row r="424" spans="1:13" x14ac:dyDescent="0.3">
      <c r="A424" s="105"/>
      <c r="B424" s="244"/>
      <c r="C424" s="269"/>
      <c r="D424" s="239"/>
      <c r="E424" s="270"/>
      <c r="F424" s="166"/>
      <c r="G424" s="166"/>
      <c r="H424" s="166"/>
      <c r="I424" s="166"/>
      <c r="J424" s="166"/>
      <c r="K424" s="166"/>
      <c r="L424" s="166"/>
      <c r="M424" s="166"/>
    </row>
    <row r="425" spans="1:13" x14ac:dyDescent="0.3">
      <c r="A425" s="105"/>
      <c r="B425" s="244"/>
      <c r="C425" s="269"/>
      <c r="D425" s="239"/>
      <c r="E425" s="270"/>
      <c r="F425" s="166"/>
      <c r="G425" s="166"/>
      <c r="H425" s="166"/>
      <c r="I425" s="166"/>
      <c r="J425" s="166"/>
      <c r="K425" s="166"/>
      <c r="L425" s="166"/>
      <c r="M425" s="166"/>
    </row>
    <row r="426" spans="1:13" x14ac:dyDescent="0.3">
      <c r="A426" s="105"/>
      <c r="B426" s="244"/>
      <c r="C426" s="269"/>
      <c r="D426" s="239"/>
      <c r="E426" s="270"/>
      <c r="F426" s="166"/>
      <c r="G426" s="166"/>
      <c r="H426" s="166"/>
      <c r="I426" s="166"/>
      <c r="J426" s="166"/>
      <c r="K426" s="166"/>
      <c r="L426" s="166"/>
      <c r="M426" s="166"/>
    </row>
    <row r="427" spans="1:13" x14ac:dyDescent="0.3">
      <c r="A427" s="105"/>
      <c r="B427" s="244"/>
      <c r="C427" s="269"/>
      <c r="D427" s="239"/>
      <c r="E427" s="270"/>
      <c r="F427" s="166"/>
      <c r="G427" s="166"/>
      <c r="H427" s="166"/>
      <c r="I427" s="166"/>
      <c r="J427" s="166"/>
      <c r="K427" s="166"/>
      <c r="L427" s="166"/>
      <c r="M427" s="166"/>
    </row>
    <row r="428" spans="1:13" x14ac:dyDescent="0.3">
      <c r="A428" s="105"/>
      <c r="B428" s="244"/>
      <c r="C428" s="269"/>
      <c r="D428" s="239"/>
      <c r="E428" s="270"/>
      <c r="F428" s="166"/>
      <c r="G428" s="166"/>
      <c r="H428" s="166"/>
      <c r="I428" s="166"/>
      <c r="J428" s="166"/>
      <c r="K428" s="166"/>
      <c r="L428" s="166"/>
      <c r="M428" s="166"/>
    </row>
    <row r="429" spans="1:13" x14ac:dyDescent="0.3">
      <c r="A429" s="105"/>
      <c r="B429" s="244"/>
      <c r="C429" s="269"/>
      <c r="D429" s="239"/>
      <c r="E429" s="270"/>
      <c r="F429" s="166"/>
      <c r="G429" s="166"/>
      <c r="H429" s="166"/>
      <c r="I429" s="166"/>
      <c r="J429" s="166"/>
      <c r="K429" s="166"/>
      <c r="L429" s="166"/>
      <c r="M429" s="166"/>
    </row>
    <row r="430" spans="1:13" x14ac:dyDescent="0.3">
      <c r="A430" s="105"/>
      <c r="B430" s="244"/>
      <c r="C430" s="269"/>
      <c r="D430" s="239"/>
      <c r="E430" s="270"/>
      <c r="F430" s="166"/>
      <c r="G430" s="166"/>
      <c r="H430" s="166"/>
      <c r="I430" s="166"/>
      <c r="J430" s="166"/>
      <c r="K430" s="166"/>
      <c r="L430" s="166"/>
      <c r="M430" s="166"/>
    </row>
    <row r="431" spans="1:13" x14ac:dyDescent="0.3">
      <c r="A431" s="105"/>
      <c r="B431" s="244"/>
      <c r="C431" s="269"/>
      <c r="D431" s="239"/>
      <c r="E431" s="270"/>
      <c r="F431" s="166"/>
      <c r="G431" s="166"/>
      <c r="H431" s="166"/>
      <c r="I431" s="166"/>
      <c r="J431" s="166"/>
      <c r="K431" s="166"/>
      <c r="L431" s="166"/>
      <c r="M431" s="166"/>
    </row>
    <row r="432" spans="1:13" x14ac:dyDescent="0.3">
      <c r="A432" s="105"/>
      <c r="B432" s="244"/>
      <c r="C432" s="269"/>
      <c r="D432" s="239"/>
      <c r="E432" s="270"/>
      <c r="F432" s="166"/>
      <c r="G432" s="166"/>
      <c r="H432" s="166"/>
      <c r="I432" s="166"/>
      <c r="J432" s="166"/>
      <c r="K432" s="166"/>
      <c r="L432" s="166"/>
      <c r="M432" s="166"/>
    </row>
    <row r="433" spans="1:13" x14ac:dyDescent="0.3">
      <c r="A433" s="105"/>
      <c r="B433" s="244"/>
      <c r="C433" s="269"/>
      <c r="D433" s="239"/>
      <c r="E433" s="270"/>
      <c r="F433" s="166"/>
      <c r="G433" s="166"/>
      <c r="H433" s="166"/>
      <c r="I433" s="166"/>
      <c r="J433" s="166"/>
      <c r="K433" s="166"/>
      <c r="L433" s="166"/>
      <c r="M433" s="166"/>
    </row>
    <row r="434" spans="1:13" x14ac:dyDescent="0.3">
      <c r="A434" s="105"/>
      <c r="B434" s="244"/>
      <c r="C434" s="269"/>
      <c r="D434" s="239"/>
      <c r="E434" s="270"/>
      <c r="F434" s="166"/>
      <c r="G434" s="166"/>
      <c r="H434" s="166"/>
      <c r="I434" s="166"/>
      <c r="J434" s="166"/>
      <c r="K434" s="166"/>
      <c r="L434" s="166"/>
      <c r="M434" s="166"/>
    </row>
    <row r="435" spans="1:13" x14ac:dyDescent="0.3">
      <c r="A435" s="105"/>
      <c r="B435" s="244"/>
      <c r="C435" s="269"/>
      <c r="D435" s="239"/>
      <c r="E435" s="270"/>
      <c r="F435" s="166"/>
      <c r="G435" s="166"/>
      <c r="H435" s="166"/>
      <c r="I435" s="166"/>
      <c r="J435" s="166"/>
      <c r="K435" s="166"/>
      <c r="L435" s="166"/>
      <c r="M435" s="166"/>
    </row>
    <row r="436" spans="1:13" x14ac:dyDescent="0.3">
      <c r="A436" s="105"/>
      <c r="B436" s="244"/>
      <c r="C436" s="269"/>
      <c r="D436" s="239"/>
      <c r="E436" s="270"/>
      <c r="F436" s="166"/>
      <c r="G436" s="166"/>
      <c r="H436" s="166"/>
      <c r="I436" s="166"/>
      <c r="J436" s="166"/>
      <c r="K436" s="166"/>
      <c r="L436" s="166"/>
      <c r="M436" s="166"/>
    </row>
    <row r="437" spans="1:13" x14ac:dyDescent="0.3">
      <c r="A437" s="105"/>
      <c r="B437" s="244"/>
      <c r="C437" s="269"/>
      <c r="D437" s="239"/>
      <c r="E437" s="270"/>
      <c r="F437" s="166"/>
      <c r="G437" s="166"/>
      <c r="H437" s="166"/>
      <c r="I437" s="166"/>
      <c r="J437" s="166"/>
      <c r="K437" s="166"/>
      <c r="L437" s="166"/>
      <c r="M437" s="166"/>
    </row>
    <row r="438" spans="1:13" x14ac:dyDescent="0.3">
      <c r="A438" s="105"/>
      <c r="B438" s="244"/>
      <c r="C438" s="269"/>
      <c r="D438" s="239"/>
      <c r="E438" s="270"/>
      <c r="F438" s="166"/>
      <c r="G438" s="166"/>
      <c r="H438" s="166"/>
      <c r="I438" s="166"/>
      <c r="J438" s="166"/>
      <c r="K438" s="166"/>
      <c r="L438" s="166"/>
      <c r="M438" s="166"/>
    </row>
    <row r="439" spans="1:13" x14ac:dyDescent="0.3">
      <c r="A439" s="105"/>
      <c r="B439" s="244"/>
      <c r="C439" s="269"/>
      <c r="D439" s="239"/>
      <c r="E439" s="270"/>
      <c r="F439" s="166"/>
      <c r="G439" s="166"/>
      <c r="H439" s="166"/>
      <c r="I439" s="166"/>
      <c r="J439" s="166"/>
      <c r="K439" s="166"/>
      <c r="L439" s="166"/>
      <c r="M439" s="166"/>
    </row>
    <row r="440" spans="1:13" x14ac:dyDescent="0.3">
      <c r="A440" s="105"/>
      <c r="B440" s="244"/>
      <c r="C440" s="269"/>
      <c r="D440" s="239"/>
      <c r="E440" s="270"/>
      <c r="F440" s="166"/>
      <c r="G440" s="166"/>
      <c r="H440" s="166"/>
      <c r="I440" s="166"/>
      <c r="J440" s="166"/>
      <c r="K440" s="166"/>
      <c r="L440" s="166"/>
      <c r="M440" s="166"/>
    </row>
    <row r="441" spans="1:13" x14ac:dyDescent="0.3">
      <c r="A441" s="105"/>
      <c r="B441" s="244"/>
      <c r="C441" s="269"/>
      <c r="D441" s="239"/>
      <c r="E441" s="270"/>
      <c r="F441" s="166"/>
      <c r="G441" s="166"/>
      <c r="H441" s="166"/>
      <c r="I441" s="166"/>
      <c r="J441" s="166"/>
      <c r="K441" s="166"/>
      <c r="L441" s="166"/>
      <c r="M441" s="166"/>
    </row>
    <row r="442" spans="1:13" x14ac:dyDescent="0.3">
      <c r="A442" s="105"/>
      <c r="B442" s="244"/>
      <c r="C442" s="269"/>
      <c r="D442" s="239"/>
      <c r="E442" s="270"/>
      <c r="F442" s="166"/>
      <c r="G442" s="166"/>
      <c r="H442" s="166"/>
      <c r="I442" s="166"/>
      <c r="J442" s="166"/>
      <c r="K442" s="166"/>
      <c r="L442" s="166"/>
      <c r="M442" s="166"/>
    </row>
    <row r="443" spans="1:13" x14ac:dyDescent="0.3">
      <c r="A443" s="105"/>
      <c r="B443" s="244"/>
      <c r="C443" s="269"/>
      <c r="D443" s="239"/>
      <c r="E443" s="270"/>
      <c r="F443" s="166"/>
      <c r="G443" s="166"/>
      <c r="H443" s="166"/>
      <c r="I443" s="166"/>
      <c r="J443" s="166"/>
      <c r="K443" s="166"/>
      <c r="L443" s="166"/>
      <c r="M443" s="166"/>
    </row>
    <row r="444" spans="1:13" x14ac:dyDescent="0.3">
      <c r="A444" s="105"/>
      <c r="B444" s="244"/>
      <c r="C444" s="269"/>
      <c r="D444" s="239"/>
      <c r="E444" s="270"/>
      <c r="F444" s="166"/>
      <c r="G444" s="166"/>
      <c r="H444" s="166"/>
      <c r="I444" s="166"/>
      <c r="J444" s="166"/>
      <c r="K444" s="166"/>
      <c r="L444" s="166"/>
      <c r="M444" s="166"/>
    </row>
    <row r="445" spans="1:13" x14ac:dyDescent="0.3">
      <c r="A445" s="105"/>
      <c r="B445" s="244"/>
      <c r="C445" s="269"/>
      <c r="D445" s="239"/>
      <c r="E445" s="270"/>
      <c r="F445" s="166"/>
      <c r="G445" s="166"/>
      <c r="H445" s="166"/>
      <c r="I445" s="166"/>
      <c r="J445" s="166"/>
      <c r="K445" s="166"/>
      <c r="L445" s="166"/>
      <c r="M445" s="166"/>
    </row>
    <row r="446" spans="1:13" x14ac:dyDescent="0.3">
      <c r="A446" s="105"/>
      <c r="B446" s="244"/>
      <c r="C446" s="269"/>
      <c r="D446" s="239"/>
      <c r="E446" s="270"/>
      <c r="F446" s="166"/>
      <c r="G446" s="166"/>
      <c r="H446" s="166"/>
      <c r="I446" s="166"/>
      <c r="J446" s="166"/>
      <c r="K446" s="166"/>
      <c r="L446" s="166"/>
      <c r="M446" s="166"/>
    </row>
    <row r="447" spans="1:13" x14ac:dyDescent="0.3">
      <c r="A447" s="105"/>
      <c r="B447" s="244"/>
      <c r="C447" s="269"/>
      <c r="D447" s="239"/>
      <c r="E447" s="270"/>
      <c r="F447" s="166"/>
      <c r="G447" s="166"/>
      <c r="H447" s="166"/>
      <c r="I447" s="166"/>
      <c r="J447" s="166"/>
      <c r="K447" s="166"/>
      <c r="L447" s="166"/>
      <c r="M447" s="166"/>
    </row>
    <row r="448" spans="1:13" x14ac:dyDescent="0.3">
      <c r="A448" s="105"/>
      <c r="B448" s="244"/>
      <c r="C448" s="269"/>
      <c r="D448" s="239"/>
      <c r="E448" s="270"/>
      <c r="F448" s="166"/>
      <c r="G448" s="166"/>
      <c r="H448" s="166"/>
      <c r="I448" s="166"/>
      <c r="J448" s="166"/>
      <c r="K448" s="166"/>
      <c r="L448" s="166"/>
      <c r="M448" s="166"/>
    </row>
    <row r="449" spans="1:13" x14ac:dyDescent="0.3">
      <c r="A449" s="105"/>
      <c r="B449" s="244"/>
      <c r="C449" s="269"/>
      <c r="D449" s="239"/>
      <c r="E449" s="270"/>
      <c r="F449" s="166"/>
      <c r="G449" s="166"/>
      <c r="H449" s="166"/>
      <c r="I449" s="166"/>
      <c r="J449" s="166"/>
      <c r="K449" s="166"/>
      <c r="L449" s="166"/>
      <c r="M449" s="166"/>
    </row>
    <row r="450" spans="1:13" x14ac:dyDescent="0.3">
      <c r="A450" s="105"/>
      <c r="B450" s="244"/>
      <c r="C450" s="269"/>
      <c r="D450" s="239"/>
      <c r="E450" s="270"/>
      <c r="F450" s="166"/>
      <c r="G450" s="166"/>
      <c r="H450" s="166"/>
      <c r="I450" s="166"/>
      <c r="J450" s="166"/>
      <c r="K450" s="166"/>
      <c r="L450" s="166"/>
      <c r="M450" s="166"/>
    </row>
    <row r="451" spans="1:13" x14ac:dyDescent="0.3">
      <c r="A451" s="105"/>
      <c r="B451" s="244"/>
      <c r="C451" s="269"/>
      <c r="D451" s="239"/>
      <c r="E451" s="270"/>
      <c r="F451" s="166"/>
      <c r="G451" s="166"/>
      <c r="H451" s="166"/>
      <c r="I451" s="166"/>
      <c r="J451" s="166"/>
      <c r="K451" s="166"/>
      <c r="L451" s="166"/>
      <c r="M451" s="166"/>
    </row>
    <row r="452" spans="1:13" x14ac:dyDescent="0.3">
      <c r="A452" s="105"/>
      <c r="B452" s="244"/>
      <c r="C452" s="269"/>
      <c r="D452" s="239"/>
      <c r="E452" s="270"/>
      <c r="F452" s="166"/>
      <c r="G452" s="166"/>
      <c r="H452" s="166"/>
      <c r="I452" s="166"/>
      <c r="J452" s="166"/>
      <c r="K452" s="166"/>
      <c r="L452" s="166"/>
      <c r="M452" s="166"/>
    </row>
    <row r="453" spans="1:13" x14ac:dyDescent="0.3">
      <c r="A453" s="105"/>
      <c r="B453" s="244"/>
      <c r="C453" s="269"/>
      <c r="D453" s="239"/>
      <c r="E453" s="270"/>
      <c r="F453" s="166"/>
      <c r="G453" s="166"/>
      <c r="H453" s="166"/>
      <c r="I453" s="166"/>
      <c r="J453" s="166"/>
      <c r="K453" s="166"/>
      <c r="L453" s="166"/>
      <c r="M453" s="166"/>
    </row>
    <row r="454" spans="1:13" x14ac:dyDescent="0.3">
      <c r="A454" s="105"/>
      <c r="B454" s="244"/>
      <c r="C454" s="269"/>
      <c r="D454" s="239"/>
      <c r="E454" s="270"/>
      <c r="F454" s="166"/>
      <c r="G454" s="166"/>
      <c r="H454" s="166"/>
      <c r="I454" s="166"/>
      <c r="J454" s="166"/>
      <c r="K454" s="166"/>
      <c r="L454" s="166"/>
      <c r="M454" s="166"/>
    </row>
    <row r="455" spans="1:13" x14ac:dyDescent="0.3">
      <c r="A455" s="105"/>
      <c r="B455" s="244"/>
      <c r="C455" s="269"/>
      <c r="D455" s="239"/>
      <c r="E455" s="270"/>
      <c r="F455" s="166"/>
      <c r="G455" s="166"/>
      <c r="H455" s="166"/>
      <c r="I455" s="166"/>
      <c r="J455" s="166"/>
      <c r="K455" s="166"/>
      <c r="L455" s="166"/>
      <c r="M455" s="166"/>
    </row>
    <row r="456" spans="1:13" x14ac:dyDescent="0.3">
      <c r="A456" s="105"/>
      <c r="B456" s="244"/>
      <c r="C456" s="269"/>
      <c r="D456" s="239"/>
      <c r="E456" s="270"/>
      <c r="F456" s="166"/>
      <c r="G456" s="166"/>
      <c r="H456" s="166"/>
      <c r="I456" s="166"/>
      <c r="J456" s="166"/>
      <c r="K456" s="166"/>
      <c r="L456" s="166"/>
      <c r="M456" s="166"/>
    </row>
    <row r="457" spans="1:13" x14ac:dyDescent="0.3">
      <c r="A457" s="105"/>
      <c r="B457" s="244"/>
      <c r="C457" s="269"/>
      <c r="D457" s="239"/>
      <c r="E457" s="270"/>
      <c r="F457" s="166"/>
      <c r="G457" s="166"/>
      <c r="H457" s="166"/>
      <c r="I457" s="166"/>
      <c r="J457" s="166"/>
      <c r="K457" s="166"/>
      <c r="L457" s="166"/>
      <c r="M457" s="166"/>
    </row>
    <row r="458" spans="1:13" x14ac:dyDescent="0.3">
      <c r="A458" s="105"/>
      <c r="B458" s="244"/>
      <c r="C458" s="269"/>
      <c r="D458" s="239"/>
      <c r="E458" s="270"/>
      <c r="F458" s="166"/>
      <c r="G458" s="166"/>
      <c r="H458" s="166"/>
      <c r="I458" s="166"/>
      <c r="J458" s="166"/>
      <c r="K458" s="166"/>
      <c r="L458" s="166"/>
      <c r="M458" s="166"/>
    </row>
    <row r="459" spans="1:13" x14ac:dyDescent="0.3">
      <c r="A459" s="105"/>
      <c r="B459" s="244"/>
      <c r="C459" s="269"/>
      <c r="D459" s="239"/>
      <c r="E459" s="270"/>
      <c r="F459" s="166"/>
      <c r="G459" s="166"/>
      <c r="H459" s="166"/>
      <c r="I459" s="166"/>
      <c r="J459" s="166"/>
      <c r="K459" s="166"/>
      <c r="L459" s="166"/>
      <c r="M459" s="166"/>
    </row>
    <row r="460" spans="1:13" x14ac:dyDescent="0.3">
      <c r="A460" s="105"/>
      <c r="B460" s="244"/>
      <c r="C460" s="269"/>
      <c r="D460" s="239"/>
      <c r="E460" s="270"/>
      <c r="F460" s="166"/>
      <c r="G460" s="166"/>
      <c r="H460" s="166"/>
      <c r="I460" s="166"/>
      <c r="J460" s="166"/>
      <c r="K460" s="166"/>
      <c r="L460" s="166"/>
      <c r="M460" s="166"/>
    </row>
    <row r="461" spans="1:13" x14ac:dyDescent="0.3">
      <c r="A461" s="105"/>
      <c r="B461" s="244"/>
      <c r="C461" s="269"/>
      <c r="D461" s="239"/>
      <c r="E461" s="270"/>
      <c r="F461" s="166"/>
      <c r="G461" s="166"/>
      <c r="H461" s="166"/>
      <c r="I461" s="166"/>
      <c r="J461" s="166"/>
      <c r="K461" s="166"/>
      <c r="L461" s="166"/>
      <c r="M461" s="166"/>
    </row>
    <row r="462" spans="1:13" x14ac:dyDescent="0.3">
      <c r="A462" s="105"/>
      <c r="B462" s="244"/>
      <c r="C462" s="269"/>
      <c r="D462" s="239"/>
      <c r="E462" s="270"/>
      <c r="F462" s="166"/>
      <c r="G462" s="166"/>
      <c r="H462" s="166"/>
      <c r="I462" s="166"/>
      <c r="J462" s="166"/>
      <c r="K462" s="166"/>
      <c r="L462" s="166"/>
      <c r="M462" s="166"/>
    </row>
    <row r="463" spans="1:13" x14ac:dyDescent="0.3">
      <c r="A463" s="105"/>
      <c r="B463" s="244"/>
      <c r="C463" s="269"/>
      <c r="D463" s="239"/>
      <c r="E463" s="270"/>
      <c r="F463" s="166"/>
      <c r="G463" s="166"/>
      <c r="H463" s="166"/>
      <c r="I463" s="166"/>
      <c r="J463" s="166"/>
      <c r="K463" s="166"/>
      <c r="L463" s="166"/>
      <c r="M463" s="166"/>
    </row>
    <row r="464" spans="1:13" x14ac:dyDescent="0.3">
      <c r="A464" s="105"/>
      <c r="B464" s="244"/>
      <c r="C464" s="269"/>
      <c r="D464" s="239"/>
      <c r="E464" s="270"/>
      <c r="F464" s="166"/>
      <c r="G464" s="166"/>
      <c r="H464" s="166"/>
      <c r="I464" s="166"/>
      <c r="J464" s="166"/>
      <c r="K464" s="166"/>
      <c r="L464" s="166"/>
      <c r="M464" s="166"/>
    </row>
    <row r="465" spans="1:13" x14ac:dyDescent="0.3">
      <c r="A465" s="105"/>
      <c r="B465" s="244"/>
      <c r="C465" s="269"/>
      <c r="D465" s="239"/>
      <c r="E465" s="270"/>
      <c r="F465" s="166"/>
      <c r="G465" s="166"/>
      <c r="H465" s="166"/>
      <c r="I465" s="166"/>
      <c r="J465" s="166"/>
      <c r="K465" s="166"/>
      <c r="L465" s="166"/>
      <c r="M465" s="166"/>
    </row>
    <row r="466" spans="1:13" x14ac:dyDescent="0.3">
      <c r="A466" s="105"/>
      <c r="B466" s="244"/>
      <c r="C466" s="269"/>
      <c r="D466" s="239"/>
      <c r="E466" s="270"/>
      <c r="F466" s="166"/>
      <c r="G466" s="166"/>
      <c r="H466" s="166"/>
      <c r="I466" s="166"/>
      <c r="J466" s="166"/>
      <c r="K466" s="166"/>
      <c r="L466" s="166"/>
      <c r="M466" s="166"/>
    </row>
    <row r="467" spans="1:13" x14ac:dyDescent="0.3">
      <c r="A467" s="105"/>
      <c r="B467" s="244"/>
      <c r="C467" s="269"/>
      <c r="D467" s="239"/>
      <c r="E467" s="270"/>
      <c r="F467" s="166"/>
      <c r="G467" s="166"/>
      <c r="H467" s="166"/>
      <c r="I467" s="166"/>
      <c r="J467" s="166"/>
      <c r="K467" s="166"/>
      <c r="L467" s="166"/>
      <c r="M467" s="166"/>
    </row>
    <row r="468" spans="1:13" x14ac:dyDescent="0.3">
      <c r="A468" s="105"/>
      <c r="B468" s="244"/>
      <c r="C468" s="269"/>
      <c r="D468" s="239"/>
      <c r="E468" s="270"/>
      <c r="F468" s="166"/>
      <c r="G468" s="166"/>
      <c r="H468" s="166"/>
      <c r="I468" s="166"/>
      <c r="J468" s="166"/>
      <c r="K468" s="166"/>
      <c r="L468" s="166"/>
      <c r="M468" s="166"/>
    </row>
    <row r="469" spans="1:13" x14ac:dyDescent="0.3">
      <c r="A469" s="105"/>
      <c r="B469" s="244"/>
      <c r="C469" s="269"/>
      <c r="D469" s="239"/>
      <c r="E469" s="270"/>
      <c r="F469" s="166"/>
      <c r="G469" s="166"/>
      <c r="H469" s="166"/>
      <c r="I469" s="166"/>
      <c r="J469" s="166"/>
      <c r="K469" s="166"/>
      <c r="L469" s="166"/>
      <c r="M469" s="166"/>
    </row>
    <row r="470" spans="1:13" x14ac:dyDescent="0.3">
      <c r="A470" s="105"/>
      <c r="B470" s="244"/>
      <c r="C470" s="269"/>
      <c r="D470" s="239"/>
      <c r="E470" s="270"/>
      <c r="F470" s="166"/>
      <c r="G470" s="166"/>
      <c r="H470" s="166"/>
      <c r="I470" s="166"/>
      <c r="J470" s="166"/>
      <c r="K470" s="166"/>
      <c r="L470" s="166"/>
      <c r="M470" s="166"/>
    </row>
    <row r="471" spans="1:13" x14ac:dyDescent="0.3">
      <c r="A471" s="105"/>
      <c r="B471" s="244"/>
      <c r="C471" s="269"/>
      <c r="D471" s="239"/>
      <c r="E471" s="270"/>
      <c r="F471" s="166"/>
      <c r="G471" s="166"/>
      <c r="H471" s="166"/>
      <c r="I471" s="166"/>
      <c r="J471" s="166"/>
      <c r="K471" s="166"/>
      <c r="L471" s="166"/>
      <c r="M471" s="166"/>
    </row>
    <row r="472" spans="1:13" x14ac:dyDescent="0.3">
      <c r="A472" s="105"/>
      <c r="B472" s="244"/>
      <c r="C472" s="269"/>
      <c r="D472" s="239"/>
      <c r="E472" s="270"/>
      <c r="F472" s="166"/>
      <c r="G472" s="166"/>
      <c r="H472" s="166"/>
      <c r="I472" s="166"/>
      <c r="J472" s="166"/>
      <c r="K472" s="166"/>
      <c r="L472" s="166"/>
      <c r="M472" s="166"/>
    </row>
    <row r="473" spans="1:13" x14ac:dyDescent="0.3">
      <c r="A473" s="105"/>
      <c r="B473" s="244"/>
      <c r="C473" s="269"/>
      <c r="D473" s="239"/>
      <c r="E473" s="270"/>
      <c r="F473" s="166"/>
      <c r="G473" s="166"/>
      <c r="H473" s="166"/>
      <c r="I473" s="166"/>
      <c r="J473" s="166"/>
      <c r="K473" s="166"/>
      <c r="L473" s="166"/>
      <c r="M473" s="166"/>
    </row>
    <row r="474" spans="1:13" x14ac:dyDescent="0.3">
      <c r="A474" s="105"/>
      <c r="B474" s="244"/>
      <c r="C474" s="269"/>
      <c r="D474" s="239"/>
      <c r="E474" s="270"/>
      <c r="F474" s="166"/>
      <c r="G474" s="166"/>
      <c r="H474" s="166"/>
      <c r="I474" s="166"/>
      <c r="J474" s="166"/>
      <c r="K474" s="166"/>
      <c r="L474" s="166"/>
      <c r="M474" s="166"/>
    </row>
    <row r="475" spans="1:13" x14ac:dyDescent="0.3">
      <c r="A475" s="105"/>
      <c r="B475" s="244"/>
      <c r="C475" s="269"/>
      <c r="D475" s="239"/>
      <c r="E475" s="270"/>
      <c r="F475" s="166"/>
      <c r="G475" s="166"/>
      <c r="H475" s="166"/>
      <c r="I475" s="166"/>
      <c r="J475" s="166"/>
      <c r="K475" s="166"/>
      <c r="L475" s="166"/>
      <c r="M475" s="166"/>
    </row>
    <row r="476" spans="1:13" x14ac:dyDescent="0.3">
      <c r="A476" s="105"/>
      <c r="B476" s="244"/>
      <c r="C476" s="269"/>
      <c r="D476" s="239"/>
      <c r="E476" s="270"/>
      <c r="F476" s="166"/>
      <c r="G476" s="166"/>
      <c r="H476" s="166"/>
      <c r="I476" s="166"/>
      <c r="J476" s="166"/>
      <c r="K476" s="166"/>
      <c r="L476" s="166"/>
      <c r="M476" s="166"/>
    </row>
    <row r="477" spans="1:13" x14ac:dyDescent="0.3">
      <c r="A477" s="105"/>
      <c r="B477" s="244"/>
      <c r="C477" s="269"/>
      <c r="D477" s="239"/>
      <c r="E477" s="270"/>
      <c r="F477" s="166"/>
      <c r="G477" s="166"/>
      <c r="H477" s="166"/>
      <c r="I477" s="166"/>
      <c r="J477" s="166"/>
      <c r="K477" s="166"/>
      <c r="L477" s="166"/>
      <c r="M477" s="166"/>
    </row>
    <row r="478" spans="1:13" x14ac:dyDescent="0.3">
      <c r="A478" s="105"/>
      <c r="B478" s="244"/>
      <c r="C478" s="269"/>
      <c r="D478" s="239"/>
      <c r="E478" s="270"/>
      <c r="F478" s="166"/>
      <c r="G478" s="166"/>
      <c r="H478" s="166"/>
      <c r="I478" s="166"/>
      <c r="J478" s="166"/>
      <c r="K478" s="166"/>
      <c r="L478" s="166"/>
      <c r="M478" s="166"/>
    </row>
    <row r="479" spans="1:13" x14ac:dyDescent="0.3">
      <c r="A479" s="105"/>
      <c r="B479" s="244"/>
      <c r="C479" s="269"/>
      <c r="D479" s="239"/>
      <c r="E479" s="270"/>
      <c r="F479" s="166"/>
      <c r="G479" s="166"/>
      <c r="H479" s="166"/>
      <c r="I479" s="166"/>
      <c r="J479" s="166"/>
      <c r="K479" s="166"/>
      <c r="L479" s="166"/>
      <c r="M479" s="166"/>
    </row>
    <row r="480" spans="1:13" x14ac:dyDescent="0.3">
      <c r="A480" s="105"/>
      <c r="B480" s="244"/>
      <c r="C480" s="269"/>
      <c r="D480" s="239"/>
      <c r="E480" s="270"/>
      <c r="F480" s="166"/>
      <c r="G480" s="166"/>
      <c r="H480" s="166"/>
      <c r="I480" s="166"/>
      <c r="J480" s="166"/>
      <c r="K480" s="166"/>
      <c r="L480" s="166"/>
      <c r="M480" s="166"/>
    </row>
    <row r="481" spans="1:13" x14ac:dyDescent="0.3">
      <c r="A481" s="105"/>
      <c r="B481" s="244"/>
      <c r="C481" s="269"/>
      <c r="D481" s="239"/>
      <c r="E481" s="270"/>
      <c r="F481" s="166"/>
      <c r="G481" s="166"/>
      <c r="H481" s="166"/>
      <c r="I481" s="166"/>
      <c r="J481" s="166"/>
      <c r="K481" s="166"/>
      <c r="L481" s="166"/>
      <c r="M481" s="166"/>
    </row>
    <row r="482" spans="1:13" x14ac:dyDescent="0.3">
      <c r="A482" s="105"/>
      <c r="B482" s="244"/>
      <c r="C482" s="269"/>
      <c r="D482" s="239"/>
      <c r="E482" s="270"/>
      <c r="F482" s="166"/>
      <c r="G482" s="166"/>
      <c r="H482" s="166"/>
      <c r="I482" s="166"/>
      <c r="J482" s="166"/>
      <c r="K482" s="166"/>
      <c r="L482" s="166"/>
      <c r="M482" s="166"/>
    </row>
    <row r="483" spans="1:13" x14ac:dyDescent="0.3">
      <c r="A483" s="105"/>
      <c r="B483" s="244"/>
      <c r="C483" s="269"/>
      <c r="D483" s="239"/>
      <c r="E483" s="270"/>
      <c r="F483" s="166"/>
      <c r="G483" s="166"/>
      <c r="H483" s="166"/>
      <c r="I483" s="166"/>
      <c r="J483" s="166"/>
      <c r="K483" s="166"/>
      <c r="L483" s="166"/>
      <c r="M483" s="166"/>
    </row>
    <row r="484" spans="1:13" x14ac:dyDescent="0.3">
      <c r="A484" s="105"/>
      <c r="B484" s="244"/>
      <c r="C484" s="269"/>
      <c r="D484" s="239"/>
      <c r="E484" s="270"/>
      <c r="F484" s="166"/>
      <c r="G484" s="166"/>
      <c r="H484" s="166"/>
      <c r="I484" s="166"/>
      <c r="J484" s="166"/>
      <c r="K484" s="166"/>
      <c r="L484" s="166"/>
      <c r="M484" s="166"/>
    </row>
    <row r="485" spans="1:13" x14ac:dyDescent="0.3">
      <c r="A485" s="105"/>
      <c r="B485" s="244"/>
      <c r="C485" s="269"/>
      <c r="D485" s="239"/>
      <c r="E485" s="270"/>
      <c r="F485" s="166"/>
      <c r="G485" s="166"/>
      <c r="H485" s="166"/>
      <c r="I485" s="166"/>
      <c r="J485" s="166"/>
      <c r="K485" s="166"/>
      <c r="L485" s="166"/>
      <c r="M485" s="166"/>
    </row>
    <row r="486" spans="1:13" x14ac:dyDescent="0.3">
      <c r="A486" s="105"/>
      <c r="B486" s="244"/>
      <c r="C486" s="269"/>
      <c r="D486" s="239"/>
      <c r="E486" s="270"/>
      <c r="F486" s="166"/>
      <c r="G486" s="166"/>
      <c r="H486" s="166"/>
      <c r="I486" s="166"/>
      <c r="J486" s="166"/>
      <c r="K486" s="166"/>
      <c r="L486" s="166"/>
      <c r="M486" s="166"/>
    </row>
    <row r="487" spans="1:13" x14ac:dyDescent="0.3">
      <c r="A487" s="105"/>
      <c r="B487" s="244"/>
      <c r="C487" s="269"/>
      <c r="D487" s="239"/>
      <c r="E487" s="270"/>
      <c r="F487" s="166"/>
      <c r="G487" s="166"/>
      <c r="H487" s="166"/>
      <c r="I487" s="166"/>
      <c r="J487" s="166"/>
      <c r="K487" s="166"/>
      <c r="L487" s="166"/>
      <c r="M487" s="166"/>
    </row>
    <row r="488" spans="1:13" x14ac:dyDescent="0.3">
      <c r="A488" s="105"/>
      <c r="B488" s="244"/>
      <c r="C488" s="269"/>
      <c r="D488" s="239"/>
      <c r="E488" s="270"/>
      <c r="F488" s="166"/>
      <c r="G488" s="166"/>
      <c r="H488" s="166"/>
      <c r="I488" s="166"/>
      <c r="J488" s="166"/>
      <c r="K488" s="166"/>
      <c r="L488" s="166"/>
      <c r="M488" s="166"/>
    </row>
    <row r="489" spans="1:13" x14ac:dyDescent="0.3">
      <c r="A489" s="105"/>
      <c r="B489" s="244"/>
      <c r="C489" s="269"/>
      <c r="D489" s="239"/>
      <c r="E489" s="270"/>
      <c r="F489" s="166"/>
      <c r="G489" s="166"/>
      <c r="H489" s="166"/>
      <c r="I489" s="166"/>
      <c r="J489" s="166"/>
      <c r="K489" s="166"/>
      <c r="L489" s="166"/>
      <c r="M489" s="166"/>
    </row>
    <row r="490" spans="1:13" x14ac:dyDescent="0.3">
      <c r="A490" s="105"/>
      <c r="B490" s="244"/>
      <c r="C490" s="269"/>
      <c r="D490" s="239"/>
      <c r="E490" s="270"/>
      <c r="F490" s="166"/>
      <c r="G490" s="166"/>
      <c r="H490" s="166"/>
      <c r="I490" s="166"/>
      <c r="J490" s="166"/>
      <c r="K490" s="166"/>
      <c r="L490" s="166"/>
      <c r="M490" s="166"/>
    </row>
    <row r="491" spans="1:13" x14ac:dyDescent="0.3">
      <c r="A491" s="105"/>
      <c r="B491" s="244"/>
      <c r="C491" s="269"/>
      <c r="D491" s="239"/>
      <c r="E491" s="270"/>
      <c r="F491" s="166"/>
      <c r="G491" s="166"/>
      <c r="H491" s="166"/>
      <c r="I491" s="166"/>
      <c r="J491" s="166"/>
      <c r="K491" s="166"/>
      <c r="L491" s="166"/>
      <c r="M491" s="166"/>
    </row>
    <row r="492" spans="1:13" x14ac:dyDescent="0.3">
      <c r="A492" s="105"/>
      <c r="B492" s="244"/>
      <c r="C492" s="269"/>
      <c r="D492" s="239"/>
      <c r="E492" s="270"/>
      <c r="F492" s="166"/>
      <c r="G492" s="166"/>
      <c r="H492" s="166"/>
      <c r="I492" s="166"/>
      <c r="J492" s="166"/>
      <c r="K492" s="166"/>
      <c r="L492" s="166"/>
      <c r="M492" s="166"/>
    </row>
    <row r="493" spans="1:13" x14ac:dyDescent="0.3">
      <c r="A493" s="105"/>
      <c r="B493" s="244"/>
      <c r="C493" s="269"/>
      <c r="D493" s="239"/>
      <c r="E493" s="270"/>
      <c r="F493" s="166"/>
      <c r="G493" s="166"/>
      <c r="H493" s="166"/>
      <c r="I493" s="166"/>
      <c r="J493" s="166"/>
      <c r="K493" s="166"/>
      <c r="L493" s="166"/>
      <c r="M493" s="166"/>
    </row>
    <row r="494" spans="1:13" x14ac:dyDescent="0.3">
      <c r="A494" s="105"/>
      <c r="B494" s="244"/>
      <c r="C494" s="269"/>
      <c r="D494" s="239"/>
      <c r="E494" s="270"/>
      <c r="F494" s="166"/>
      <c r="G494" s="166"/>
      <c r="H494" s="166"/>
      <c r="I494" s="166"/>
      <c r="J494" s="166"/>
      <c r="K494" s="166"/>
      <c r="L494" s="166"/>
      <c r="M494" s="166"/>
    </row>
    <row r="495" spans="1:13" x14ac:dyDescent="0.3">
      <c r="A495" s="105"/>
      <c r="B495" s="244"/>
      <c r="C495" s="269"/>
      <c r="D495" s="239"/>
      <c r="E495" s="270"/>
      <c r="F495" s="166"/>
      <c r="G495" s="166"/>
      <c r="H495" s="166"/>
      <c r="I495" s="166"/>
      <c r="J495" s="166"/>
      <c r="K495" s="166"/>
      <c r="L495" s="166"/>
      <c r="M495" s="166"/>
    </row>
    <row r="496" spans="1:13" x14ac:dyDescent="0.3">
      <c r="A496" s="105"/>
      <c r="B496" s="244"/>
      <c r="C496" s="269"/>
      <c r="D496" s="239"/>
      <c r="E496" s="270"/>
      <c r="F496" s="166"/>
      <c r="G496" s="166"/>
      <c r="H496" s="166"/>
      <c r="I496" s="166"/>
      <c r="J496" s="166"/>
      <c r="K496" s="166"/>
      <c r="L496" s="166"/>
      <c r="M496" s="166"/>
    </row>
    <row r="497" spans="1:13" x14ac:dyDescent="0.3">
      <c r="A497" s="105"/>
      <c r="B497" s="244"/>
      <c r="C497" s="269"/>
      <c r="D497" s="239"/>
      <c r="E497" s="270"/>
      <c r="F497" s="166"/>
      <c r="G497" s="166"/>
      <c r="H497" s="166"/>
      <c r="I497" s="166"/>
      <c r="J497" s="166"/>
      <c r="K497" s="166"/>
      <c r="L497" s="166"/>
      <c r="M497" s="166"/>
    </row>
    <row r="498" spans="1:13" x14ac:dyDescent="0.3">
      <c r="A498" s="105"/>
      <c r="B498" s="244"/>
      <c r="C498" s="269"/>
      <c r="D498" s="239"/>
      <c r="E498" s="270"/>
      <c r="F498" s="166"/>
      <c r="G498" s="166"/>
      <c r="H498" s="166"/>
      <c r="I498" s="166"/>
      <c r="J498" s="166"/>
      <c r="K498" s="166"/>
      <c r="L498" s="166"/>
      <c r="M498" s="166"/>
    </row>
    <row r="499" spans="1:13" x14ac:dyDescent="0.3">
      <c r="A499" s="105"/>
      <c r="B499" s="244"/>
      <c r="C499" s="269"/>
      <c r="D499" s="239"/>
      <c r="E499" s="270"/>
      <c r="F499" s="166"/>
      <c r="G499" s="166"/>
      <c r="H499" s="166"/>
      <c r="I499" s="166"/>
      <c r="J499" s="166"/>
      <c r="K499" s="166"/>
      <c r="L499" s="166"/>
      <c r="M499" s="166"/>
    </row>
    <row r="500" spans="1:13" x14ac:dyDescent="0.3">
      <c r="A500" s="105"/>
      <c r="B500" s="244"/>
      <c r="C500" s="269"/>
      <c r="D500" s="239"/>
      <c r="E500" s="270"/>
      <c r="F500" s="166"/>
      <c r="G500" s="166"/>
      <c r="H500" s="166"/>
      <c r="I500" s="166"/>
      <c r="J500" s="166"/>
      <c r="K500" s="166"/>
      <c r="L500" s="166"/>
      <c r="M500" s="166"/>
    </row>
    <row r="501" spans="1:13" x14ac:dyDescent="0.3">
      <c r="A501" s="105"/>
      <c r="B501" s="244"/>
      <c r="C501" s="269"/>
      <c r="D501" s="239"/>
      <c r="E501" s="270"/>
      <c r="F501" s="166"/>
      <c r="G501" s="166"/>
      <c r="H501" s="166"/>
      <c r="I501" s="166"/>
      <c r="J501" s="166"/>
      <c r="K501" s="166"/>
      <c r="L501" s="166"/>
      <c r="M501" s="166"/>
    </row>
    <row r="502" spans="1:13" x14ac:dyDescent="0.3">
      <c r="A502" s="105"/>
      <c r="B502" s="244"/>
      <c r="C502" s="269"/>
      <c r="D502" s="239"/>
      <c r="E502" s="270"/>
      <c r="F502" s="166"/>
      <c r="G502" s="166"/>
      <c r="H502" s="166"/>
      <c r="I502" s="166"/>
      <c r="J502" s="166"/>
      <c r="K502" s="166"/>
      <c r="L502" s="166"/>
      <c r="M502" s="166"/>
    </row>
    <row r="503" spans="1:13" x14ac:dyDescent="0.3">
      <c r="A503" s="105"/>
      <c r="B503" s="244"/>
      <c r="C503" s="269"/>
      <c r="D503" s="239"/>
      <c r="E503" s="270"/>
      <c r="F503" s="166"/>
      <c r="G503" s="166"/>
      <c r="H503" s="166"/>
      <c r="I503" s="166"/>
      <c r="J503" s="166"/>
      <c r="K503" s="166"/>
      <c r="L503" s="166"/>
      <c r="M503" s="166"/>
    </row>
    <row r="504" spans="1:13" x14ac:dyDescent="0.3">
      <c r="A504" s="105"/>
      <c r="B504" s="244"/>
      <c r="C504" s="269"/>
      <c r="D504" s="239"/>
      <c r="E504" s="270"/>
      <c r="F504" s="166"/>
      <c r="G504" s="166"/>
      <c r="H504" s="166"/>
      <c r="I504" s="166"/>
      <c r="J504" s="166"/>
      <c r="K504" s="166"/>
      <c r="L504" s="166"/>
      <c r="M504" s="166"/>
    </row>
    <row r="505" spans="1:13" x14ac:dyDescent="0.3">
      <c r="A505" s="105"/>
      <c r="B505" s="244"/>
      <c r="C505" s="269"/>
      <c r="D505" s="239"/>
      <c r="E505" s="270"/>
      <c r="F505" s="166"/>
      <c r="G505" s="166"/>
      <c r="H505" s="166"/>
      <c r="I505" s="166"/>
      <c r="J505" s="166"/>
      <c r="K505" s="166"/>
      <c r="L505" s="166"/>
      <c r="M505" s="166"/>
    </row>
    <row r="506" spans="1:13" x14ac:dyDescent="0.3">
      <c r="A506" s="105"/>
      <c r="B506" s="244"/>
      <c r="C506" s="269"/>
      <c r="D506" s="239"/>
      <c r="E506" s="270"/>
      <c r="F506" s="166"/>
      <c r="G506" s="166"/>
      <c r="H506" s="166"/>
      <c r="I506" s="166"/>
      <c r="J506" s="166"/>
      <c r="K506" s="166"/>
      <c r="L506" s="166"/>
      <c r="M506" s="166"/>
    </row>
    <row r="507" spans="1:13" x14ac:dyDescent="0.3">
      <c r="A507" s="105"/>
      <c r="B507" s="244"/>
      <c r="C507" s="269"/>
      <c r="D507" s="239"/>
      <c r="E507" s="270"/>
      <c r="F507" s="166"/>
      <c r="G507" s="166"/>
      <c r="H507" s="166"/>
      <c r="I507" s="166"/>
      <c r="J507" s="166"/>
      <c r="K507" s="166"/>
      <c r="L507" s="166"/>
      <c r="M507" s="166"/>
    </row>
    <row r="508" spans="1:13" x14ac:dyDescent="0.3">
      <c r="A508" s="105"/>
      <c r="B508" s="244"/>
      <c r="C508" s="269"/>
      <c r="D508" s="239"/>
      <c r="E508" s="270"/>
      <c r="F508" s="166"/>
      <c r="G508" s="166"/>
      <c r="H508" s="166"/>
      <c r="I508" s="166"/>
      <c r="J508" s="166"/>
      <c r="K508" s="166"/>
      <c r="L508" s="166"/>
      <c r="M508" s="166"/>
    </row>
    <row r="509" spans="1:13" x14ac:dyDescent="0.3">
      <c r="A509" s="105"/>
      <c r="B509" s="244"/>
      <c r="C509" s="269"/>
      <c r="D509" s="239"/>
      <c r="E509" s="270"/>
      <c r="F509" s="166"/>
      <c r="G509" s="166"/>
      <c r="H509" s="166"/>
      <c r="I509" s="166"/>
      <c r="J509" s="166"/>
      <c r="K509" s="166"/>
      <c r="L509" s="166"/>
      <c r="M509" s="166"/>
    </row>
    <row r="510" spans="1:13" x14ac:dyDescent="0.3">
      <c r="A510" s="105"/>
      <c r="B510" s="244"/>
      <c r="C510" s="269"/>
      <c r="D510" s="239"/>
      <c r="E510" s="270"/>
      <c r="F510" s="166"/>
      <c r="G510" s="166"/>
      <c r="H510" s="166"/>
      <c r="I510" s="166"/>
      <c r="J510" s="166"/>
      <c r="K510" s="166"/>
      <c r="L510" s="166"/>
      <c r="M510" s="166"/>
    </row>
    <row r="511" spans="1:13" x14ac:dyDescent="0.3">
      <c r="A511" s="105"/>
      <c r="B511" s="244"/>
      <c r="C511" s="269"/>
      <c r="D511" s="239"/>
      <c r="E511" s="270"/>
      <c r="F511" s="166"/>
      <c r="G511" s="166"/>
      <c r="H511" s="166"/>
      <c r="I511" s="166"/>
      <c r="J511" s="166"/>
      <c r="K511" s="166"/>
      <c r="L511" s="166"/>
      <c r="M511" s="166"/>
    </row>
    <row r="512" spans="1:13" x14ac:dyDescent="0.3">
      <c r="A512" s="105"/>
      <c r="B512" s="244"/>
      <c r="C512" s="269"/>
      <c r="D512" s="239"/>
      <c r="E512" s="270"/>
      <c r="F512" s="166"/>
      <c r="G512" s="166"/>
      <c r="H512" s="166"/>
      <c r="I512" s="166"/>
      <c r="J512" s="166"/>
      <c r="K512" s="166"/>
      <c r="L512" s="166"/>
      <c r="M512" s="166"/>
    </row>
    <row r="513" spans="1:13" x14ac:dyDescent="0.3">
      <c r="A513" s="105"/>
      <c r="B513" s="244"/>
      <c r="C513" s="269"/>
      <c r="D513" s="239"/>
      <c r="E513" s="270"/>
      <c r="F513" s="166"/>
      <c r="G513" s="166"/>
      <c r="H513" s="166"/>
      <c r="I513" s="166"/>
      <c r="J513" s="166"/>
      <c r="K513" s="166"/>
      <c r="L513" s="166"/>
      <c r="M513" s="166"/>
    </row>
    <row r="514" spans="1:13" x14ac:dyDescent="0.3">
      <c r="A514" s="105"/>
      <c r="B514" s="244"/>
      <c r="C514" s="269"/>
      <c r="D514" s="239"/>
      <c r="E514" s="270"/>
      <c r="F514" s="166"/>
      <c r="G514" s="166"/>
      <c r="H514" s="166"/>
      <c r="I514" s="166"/>
      <c r="J514" s="166"/>
      <c r="K514" s="166"/>
      <c r="L514" s="166"/>
      <c r="M514" s="166"/>
    </row>
    <row r="515" spans="1:13" x14ac:dyDescent="0.3">
      <c r="A515" s="105"/>
      <c r="B515" s="244"/>
      <c r="C515" s="269"/>
      <c r="D515" s="239"/>
      <c r="E515" s="270"/>
      <c r="F515" s="166"/>
      <c r="G515" s="166"/>
      <c r="H515" s="166"/>
      <c r="I515" s="166"/>
      <c r="J515" s="166"/>
      <c r="K515" s="166"/>
      <c r="L515" s="166"/>
      <c r="M515" s="166"/>
    </row>
    <row r="516" spans="1:13" x14ac:dyDescent="0.3">
      <c r="A516" s="105"/>
      <c r="B516" s="244"/>
      <c r="C516" s="269"/>
      <c r="D516" s="239"/>
      <c r="E516" s="270"/>
      <c r="F516" s="166"/>
      <c r="G516" s="166"/>
      <c r="H516" s="166"/>
      <c r="I516" s="166"/>
      <c r="J516" s="166"/>
      <c r="K516" s="166"/>
      <c r="L516" s="166"/>
      <c r="M516" s="166"/>
    </row>
    <row r="517" spans="1:13" x14ac:dyDescent="0.3">
      <c r="A517" s="105"/>
      <c r="B517" s="244"/>
      <c r="C517" s="269"/>
      <c r="D517" s="239"/>
      <c r="E517" s="270"/>
      <c r="F517" s="166"/>
      <c r="G517" s="166"/>
      <c r="H517" s="166"/>
      <c r="I517" s="166"/>
      <c r="J517" s="166"/>
      <c r="K517" s="166"/>
      <c r="L517" s="166"/>
      <c r="M517" s="166"/>
    </row>
    <row r="518" spans="1:13" x14ac:dyDescent="0.3">
      <c r="A518" s="105"/>
      <c r="B518" s="244"/>
      <c r="C518" s="269"/>
      <c r="D518" s="239"/>
      <c r="E518" s="270"/>
      <c r="F518" s="166"/>
      <c r="G518" s="166"/>
      <c r="H518" s="166"/>
      <c r="I518" s="166"/>
      <c r="J518" s="166"/>
      <c r="K518" s="166"/>
      <c r="L518" s="166"/>
      <c r="M518" s="166"/>
    </row>
    <row r="519" spans="1:13" x14ac:dyDescent="0.3">
      <c r="A519" s="105"/>
      <c r="B519" s="244"/>
      <c r="C519" s="269"/>
      <c r="D519" s="239"/>
      <c r="E519" s="270"/>
      <c r="F519" s="166"/>
      <c r="G519" s="166"/>
      <c r="H519" s="166"/>
      <c r="I519" s="166"/>
      <c r="J519" s="166"/>
      <c r="K519" s="166"/>
      <c r="L519" s="166"/>
      <c r="M519" s="166"/>
    </row>
    <row r="520" spans="1:13" x14ac:dyDescent="0.3">
      <c r="A520" s="105"/>
      <c r="B520" s="244"/>
      <c r="C520" s="269"/>
      <c r="D520" s="239"/>
      <c r="E520" s="270"/>
      <c r="F520" s="166"/>
      <c r="G520" s="166"/>
      <c r="H520" s="166"/>
      <c r="I520" s="166"/>
      <c r="J520" s="166"/>
      <c r="K520" s="166"/>
      <c r="L520" s="166"/>
      <c r="M520" s="166"/>
    </row>
    <row r="521" spans="1:13" x14ac:dyDescent="0.3">
      <c r="A521" s="105"/>
      <c r="B521" s="244"/>
      <c r="C521" s="269"/>
      <c r="D521" s="239"/>
      <c r="E521" s="270"/>
      <c r="F521" s="166"/>
      <c r="G521" s="166"/>
      <c r="H521" s="166"/>
      <c r="I521" s="166"/>
      <c r="J521" s="166"/>
      <c r="K521" s="166"/>
      <c r="L521" s="166"/>
      <c r="M521" s="166"/>
    </row>
    <row r="522" spans="1:13" x14ac:dyDescent="0.3">
      <c r="A522" s="105"/>
      <c r="B522" s="244"/>
      <c r="C522" s="269"/>
      <c r="D522" s="239"/>
      <c r="E522" s="270"/>
      <c r="F522" s="166"/>
      <c r="G522" s="166"/>
      <c r="H522" s="166"/>
      <c r="I522" s="166"/>
      <c r="J522" s="166"/>
      <c r="K522" s="166"/>
      <c r="L522" s="166"/>
      <c r="M522" s="166"/>
    </row>
    <row r="523" spans="1:13" x14ac:dyDescent="0.3">
      <c r="A523" s="105"/>
      <c r="B523" s="244"/>
      <c r="C523" s="269"/>
      <c r="D523" s="239"/>
      <c r="E523" s="270"/>
      <c r="F523" s="166"/>
      <c r="G523" s="166"/>
      <c r="H523" s="166"/>
      <c r="I523" s="166"/>
      <c r="J523" s="166"/>
      <c r="K523" s="166"/>
      <c r="L523" s="166"/>
      <c r="M523" s="166"/>
    </row>
    <row r="524" spans="1:13" x14ac:dyDescent="0.3">
      <c r="A524" s="105"/>
      <c r="B524" s="244"/>
      <c r="C524" s="269"/>
      <c r="D524" s="239"/>
      <c r="E524" s="270"/>
      <c r="F524" s="166"/>
      <c r="G524" s="166"/>
      <c r="H524" s="166"/>
      <c r="I524" s="166"/>
      <c r="J524" s="166"/>
      <c r="K524" s="166"/>
      <c r="L524" s="166"/>
      <c r="M524" s="166"/>
    </row>
    <row r="525" spans="1:13" x14ac:dyDescent="0.3">
      <c r="A525" s="105"/>
      <c r="B525" s="244"/>
      <c r="C525" s="269"/>
      <c r="D525" s="239"/>
      <c r="E525" s="270"/>
      <c r="F525" s="166"/>
      <c r="G525" s="166"/>
      <c r="H525" s="166"/>
      <c r="I525" s="166"/>
      <c r="J525" s="166"/>
      <c r="K525" s="166"/>
      <c r="L525" s="166"/>
      <c r="M525" s="166"/>
    </row>
    <row r="526" spans="1:13" x14ac:dyDescent="0.3">
      <c r="A526" s="105"/>
      <c r="B526" s="244"/>
      <c r="C526" s="269"/>
      <c r="D526" s="239"/>
      <c r="E526" s="270"/>
      <c r="F526" s="166"/>
      <c r="G526" s="166"/>
      <c r="H526" s="166"/>
      <c r="I526" s="166"/>
      <c r="J526" s="166"/>
      <c r="K526" s="166"/>
      <c r="L526" s="166"/>
      <c r="M526" s="166"/>
    </row>
    <row r="527" spans="1:13" x14ac:dyDescent="0.3">
      <c r="A527" s="105"/>
      <c r="B527" s="244"/>
      <c r="C527" s="269"/>
      <c r="D527" s="239"/>
      <c r="E527" s="270"/>
      <c r="F527" s="166"/>
      <c r="G527" s="166"/>
      <c r="H527" s="166"/>
      <c r="I527" s="166"/>
      <c r="J527" s="166"/>
      <c r="K527" s="166"/>
      <c r="L527" s="166"/>
      <c r="M527" s="166"/>
    </row>
    <row r="528" spans="1:13" x14ac:dyDescent="0.3">
      <c r="A528" s="105"/>
      <c r="B528" s="244"/>
      <c r="C528" s="269"/>
      <c r="D528" s="239"/>
      <c r="E528" s="270"/>
      <c r="F528" s="166"/>
      <c r="G528" s="166"/>
      <c r="H528" s="166"/>
      <c r="I528" s="166"/>
      <c r="J528" s="166"/>
      <c r="K528" s="166"/>
      <c r="L528" s="166"/>
      <c r="M528" s="166"/>
    </row>
    <row r="529" spans="1:13" x14ac:dyDescent="0.3">
      <c r="A529" s="105"/>
      <c r="B529" s="244"/>
      <c r="C529" s="269"/>
      <c r="D529" s="239"/>
      <c r="E529" s="270"/>
      <c r="F529" s="166"/>
      <c r="G529" s="166"/>
      <c r="H529" s="166"/>
      <c r="I529" s="166"/>
      <c r="J529" s="166"/>
      <c r="K529" s="166"/>
      <c r="L529" s="166"/>
      <c r="M529" s="166"/>
    </row>
    <row r="530" spans="1:13" x14ac:dyDescent="0.3">
      <c r="A530" s="105"/>
      <c r="B530" s="244"/>
      <c r="C530" s="269"/>
      <c r="D530" s="239"/>
      <c r="E530" s="270"/>
      <c r="F530" s="166"/>
      <c r="G530" s="166"/>
      <c r="H530" s="166"/>
      <c r="I530" s="166"/>
      <c r="J530" s="166"/>
      <c r="K530" s="166"/>
      <c r="L530" s="166"/>
      <c r="M530" s="166"/>
    </row>
    <row r="531" spans="1:13" x14ac:dyDescent="0.3">
      <c r="A531" s="105"/>
      <c r="B531" s="244"/>
      <c r="C531" s="269"/>
      <c r="D531" s="239"/>
      <c r="E531" s="270"/>
      <c r="F531" s="166"/>
      <c r="G531" s="166"/>
      <c r="H531" s="166"/>
      <c r="I531" s="166"/>
      <c r="J531" s="166"/>
      <c r="K531" s="166"/>
      <c r="L531" s="166"/>
      <c r="M531" s="166"/>
    </row>
    <row r="532" spans="1:13" x14ac:dyDescent="0.3">
      <c r="A532" s="105"/>
      <c r="B532" s="244"/>
      <c r="C532" s="269"/>
      <c r="D532" s="239"/>
      <c r="E532" s="270"/>
      <c r="F532" s="166"/>
      <c r="G532" s="166"/>
      <c r="H532" s="166"/>
      <c r="I532" s="166"/>
      <c r="J532" s="166"/>
      <c r="K532" s="166"/>
      <c r="L532" s="166"/>
      <c r="M532" s="166"/>
    </row>
    <row r="533" spans="1:13" x14ac:dyDescent="0.3">
      <c r="A533" s="105"/>
      <c r="B533" s="244"/>
      <c r="C533" s="269"/>
      <c r="D533" s="239"/>
      <c r="E533" s="270"/>
      <c r="F533" s="166"/>
      <c r="G533" s="166"/>
      <c r="H533" s="166"/>
      <c r="I533" s="166"/>
      <c r="J533" s="166"/>
      <c r="K533" s="166"/>
      <c r="L533" s="166"/>
      <c r="M533" s="166"/>
    </row>
    <row r="534" spans="1:13" x14ac:dyDescent="0.3">
      <c r="A534" s="105"/>
      <c r="B534" s="244"/>
      <c r="C534" s="269"/>
      <c r="D534" s="239"/>
      <c r="E534" s="270"/>
      <c r="F534" s="166"/>
      <c r="G534" s="166"/>
      <c r="H534" s="166"/>
      <c r="I534" s="166"/>
      <c r="J534" s="166"/>
      <c r="K534" s="166"/>
      <c r="L534" s="166"/>
      <c r="M534" s="166"/>
    </row>
    <row r="535" spans="1:13" x14ac:dyDescent="0.3">
      <c r="A535" s="105"/>
      <c r="B535" s="244"/>
      <c r="C535" s="269"/>
      <c r="D535" s="239"/>
      <c r="E535" s="270"/>
      <c r="F535" s="166"/>
      <c r="G535" s="166"/>
      <c r="H535" s="166"/>
      <c r="I535" s="166"/>
      <c r="J535" s="166"/>
      <c r="K535" s="166"/>
      <c r="L535" s="166"/>
      <c r="M535" s="166"/>
    </row>
    <row r="536" spans="1:13" x14ac:dyDescent="0.3">
      <c r="A536" s="105"/>
      <c r="B536" s="244"/>
      <c r="C536" s="269"/>
      <c r="D536" s="239"/>
      <c r="E536" s="270"/>
      <c r="F536" s="166"/>
      <c r="G536" s="166"/>
      <c r="H536" s="166"/>
      <c r="I536" s="166"/>
      <c r="J536" s="166"/>
      <c r="K536" s="166"/>
      <c r="L536" s="166"/>
      <c r="M536" s="166"/>
    </row>
    <row r="537" spans="1:13" x14ac:dyDescent="0.3">
      <c r="A537" s="105"/>
      <c r="B537" s="244"/>
      <c r="C537" s="269"/>
      <c r="D537" s="239"/>
      <c r="E537" s="270"/>
      <c r="F537" s="166"/>
      <c r="G537" s="166"/>
      <c r="H537" s="166"/>
      <c r="I537" s="166"/>
      <c r="J537" s="166"/>
      <c r="K537" s="166"/>
      <c r="L537" s="166"/>
      <c r="M537" s="166"/>
    </row>
    <row r="538" spans="1:13" x14ac:dyDescent="0.3">
      <c r="A538" s="105"/>
      <c r="B538" s="244"/>
      <c r="C538" s="269"/>
      <c r="D538" s="239"/>
      <c r="E538" s="270"/>
      <c r="F538" s="166"/>
      <c r="G538" s="166"/>
      <c r="H538" s="166"/>
      <c r="I538" s="166"/>
      <c r="J538" s="166"/>
      <c r="K538" s="166"/>
      <c r="L538" s="166"/>
      <c r="M538" s="166"/>
    </row>
    <row r="539" spans="1:13" x14ac:dyDescent="0.3">
      <c r="A539" s="105"/>
      <c r="B539" s="244"/>
      <c r="C539" s="269"/>
      <c r="D539" s="239"/>
      <c r="E539" s="270"/>
      <c r="F539" s="166"/>
      <c r="G539" s="166"/>
      <c r="H539" s="166"/>
      <c r="I539" s="166"/>
      <c r="J539" s="166"/>
      <c r="K539" s="166"/>
      <c r="L539" s="166"/>
      <c r="M539" s="166"/>
    </row>
    <row r="540" spans="1:13" x14ac:dyDescent="0.3">
      <c r="A540" s="105"/>
      <c r="B540" s="244"/>
      <c r="C540" s="269"/>
      <c r="D540" s="239"/>
      <c r="E540" s="270"/>
      <c r="F540" s="166"/>
      <c r="G540" s="166"/>
      <c r="H540" s="166"/>
      <c r="I540" s="166"/>
      <c r="J540" s="166"/>
      <c r="K540" s="166"/>
      <c r="L540" s="166"/>
      <c r="M540" s="166"/>
    </row>
    <row r="541" spans="1:13" x14ac:dyDescent="0.3">
      <c r="A541" s="105"/>
      <c r="B541" s="244"/>
      <c r="C541" s="269"/>
      <c r="D541" s="239"/>
      <c r="E541" s="270"/>
      <c r="F541" s="166"/>
      <c r="G541" s="166"/>
      <c r="H541" s="166"/>
      <c r="I541" s="166"/>
      <c r="J541" s="166"/>
      <c r="K541" s="166"/>
      <c r="L541" s="166"/>
      <c r="M541" s="166"/>
    </row>
    <row r="542" spans="1:13" x14ac:dyDescent="0.3">
      <c r="A542" s="105"/>
      <c r="B542" s="244"/>
      <c r="C542" s="269"/>
      <c r="D542" s="239"/>
      <c r="E542" s="270"/>
      <c r="F542" s="166"/>
      <c r="G542" s="166"/>
      <c r="H542" s="166"/>
      <c r="I542" s="166"/>
      <c r="J542" s="166"/>
      <c r="K542" s="166"/>
      <c r="L542" s="166"/>
      <c r="M542" s="166"/>
    </row>
    <row r="543" spans="1:13" x14ac:dyDescent="0.3">
      <c r="A543" s="105"/>
      <c r="B543" s="244"/>
      <c r="C543" s="269"/>
      <c r="D543" s="239"/>
      <c r="E543" s="270"/>
      <c r="F543" s="166"/>
      <c r="G543" s="166"/>
      <c r="H543" s="166"/>
      <c r="I543" s="166"/>
      <c r="J543" s="166"/>
      <c r="K543" s="166"/>
      <c r="L543" s="166"/>
      <c r="M543" s="166"/>
    </row>
    <row r="544" spans="1:13" x14ac:dyDescent="0.3">
      <c r="A544" s="105"/>
      <c r="B544" s="244"/>
      <c r="C544" s="269"/>
      <c r="D544" s="239"/>
      <c r="E544" s="270"/>
      <c r="F544" s="166"/>
      <c r="G544" s="166"/>
      <c r="H544" s="166"/>
      <c r="I544" s="166"/>
      <c r="J544" s="166"/>
      <c r="K544" s="166"/>
      <c r="L544" s="166"/>
      <c r="M544" s="166"/>
    </row>
    <row r="545" spans="1:13" x14ac:dyDescent="0.3">
      <c r="A545" s="105"/>
      <c r="B545" s="244"/>
      <c r="C545" s="269"/>
      <c r="D545" s="239"/>
      <c r="E545" s="270"/>
      <c r="F545" s="166"/>
      <c r="G545" s="166"/>
      <c r="H545" s="166"/>
      <c r="I545" s="166"/>
      <c r="J545" s="166"/>
      <c r="K545" s="166"/>
      <c r="L545" s="166"/>
      <c r="M545" s="166"/>
    </row>
    <row r="546" spans="1:13" x14ac:dyDescent="0.3">
      <c r="A546" s="105"/>
      <c r="B546" s="244"/>
      <c r="C546" s="269"/>
      <c r="D546" s="239"/>
      <c r="E546" s="270"/>
      <c r="F546" s="166"/>
      <c r="G546" s="166"/>
      <c r="H546" s="166"/>
      <c r="I546" s="166"/>
      <c r="J546" s="166"/>
      <c r="K546" s="166"/>
      <c r="L546" s="166"/>
      <c r="M546" s="166"/>
    </row>
    <row r="547" spans="1:13" x14ac:dyDescent="0.3">
      <c r="A547" s="105"/>
      <c r="B547" s="244"/>
      <c r="C547" s="269"/>
      <c r="D547" s="239"/>
      <c r="E547" s="270"/>
      <c r="F547" s="166"/>
      <c r="G547" s="166"/>
      <c r="H547" s="166"/>
      <c r="I547" s="166"/>
      <c r="J547" s="166"/>
      <c r="K547" s="166"/>
      <c r="L547" s="166"/>
      <c r="M547" s="166"/>
    </row>
    <row r="548" spans="1:13" x14ac:dyDescent="0.3">
      <c r="A548" s="105"/>
      <c r="B548" s="244"/>
      <c r="C548" s="269"/>
      <c r="D548" s="239"/>
      <c r="E548" s="270"/>
      <c r="F548" s="166"/>
      <c r="G548" s="166"/>
      <c r="H548" s="166"/>
      <c r="I548" s="166"/>
      <c r="J548" s="166"/>
      <c r="K548" s="166"/>
      <c r="L548" s="166"/>
      <c r="M548" s="166"/>
    </row>
    <row r="549" spans="1:13" x14ac:dyDescent="0.3">
      <c r="A549" s="105"/>
      <c r="B549" s="244"/>
      <c r="C549" s="269"/>
      <c r="D549" s="239"/>
      <c r="E549" s="270"/>
      <c r="F549" s="166"/>
      <c r="G549" s="166"/>
      <c r="H549" s="166"/>
      <c r="I549" s="166"/>
      <c r="J549" s="166"/>
      <c r="K549" s="166"/>
      <c r="L549" s="166"/>
      <c r="M549" s="166"/>
    </row>
    <row r="550" spans="1:13" x14ac:dyDescent="0.3">
      <c r="A550" s="105"/>
      <c r="B550" s="244"/>
      <c r="C550" s="269"/>
      <c r="D550" s="239"/>
      <c r="E550" s="270"/>
      <c r="F550" s="166"/>
      <c r="G550" s="166"/>
      <c r="H550" s="166"/>
      <c r="I550" s="166"/>
      <c r="J550" s="166"/>
      <c r="K550" s="166"/>
      <c r="L550" s="166"/>
      <c r="M550" s="166"/>
    </row>
    <row r="551" spans="1:13" x14ac:dyDescent="0.3">
      <c r="A551" s="105"/>
      <c r="B551" s="244"/>
      <c r="C551" s="269"/>
      <c r="D551" s="239"/>
      <c r="E551" s="270"/>
      <c r="F551" s="166"/>
      <c r="G551" s="166"/>
      <c r="H551" s="166"/>
      <c r="I551" s="166"/>
      <c r="J551" s="166"/>
      <c r="K551" s="166"/>
      <c r="L551" s="166"/>
      <c r="M551" s="166"/>
    </row>
    <row r="552" spans="1:13" x14ac:dyDescent="0.3">
      <c r="A552" s="105"/>
      <c r="B552" s="244"/>
      <c r="C552" s="269"/>
      <c r="D552" s="239"/>
      <c r="E552" s="270"/>
      <c r="F552" s="166"/>
      <c r="G552" s="166"/>
      <c r="H552" s="166"/>
      <c r="I552" s="166"/>
      <c r="J552" s="166"/>
      <c r="K552" s="166"/>
      <c r="L552" s="166"/>
      <c r="M552" s="166"/>
    </row>
    <row r="553" spans="1:13" x14ac:dyDescent="0.3">
      <c r="A553" s="105"/>
      <c r="B553" s="244"/>
      <c r="C553" s="269"/>
      <c r="D553" s="239"/>
      <c r="E553" s="270"/>
      <c r="F553" s="166"/>
      <c r="G553" s="166"/>
      <c r="H553" s="166"/>
      <c r="I553" s="166"/>
      <c r="J553" s="166"/>
      <c r="K553" s="166"/>
      <c r="L553" s="166"/>
      <c r="M553" s="166"/>
    </row>
    <row r="554" spans="1:13" x14ac:dyDescent="0.3">
      <c r="A554" s="105"/>
      <c r="B554" s="244"/>
      <c r="C554" s="269"/>
      <c r="D554" s="239"/>
      <c r="E554" s="270"/>
      <c r="F554" s="166"/>
      <c r="G554" s="166"/>
      <c r="H554" s="166"/>
      <c r="I554" s="166"/>
      <c r="J554" s="166"/>
      <c r="K554" s="166"/>
      <c r="L554" s="166"/>
      <c r="M554" s="166"/>
    </row>
    <row r="555" spans="1:13" x14ac:dyDescent="0.3">
      <c r="A555" s="105"/>
      <c r="B555" s="244"/>
      <c r="C555" s="269"/>
      <c r="D555" s="239"/>
      <c r="E555" s="270"/>
      <c r="F555" s="166"/>
      <c r="G555" s="166"/>
      <c r="H555" s="166"/>
      <c r="I555" s="166"/>
      <c r="J555" s="166"/>
      <c r="K555" s="166"/>
      <c r="L555" s="166"/>
      <c r="M555" s="166"/>
    </row>
    <row r="556" spans="1:13" x14ac:dyDescent="0.3">
      <c r="A556" s="105"/>
      <c r="B556" s="244"/>
      <c r="C556" s="269"/>
      <c r="D556" s="239"/>
      <c r="E556" s="270"/>
      <c r="F556" s="166"/>
      <c r="G556" s="166"/>
      <c r="H556" s="166"/>
      <c r="I556" s="166"/>
      <c r="J556" s="166"/>
      <c r="K556" s="166"/>
      <c r="L556" s="166"/>
      <c r="M556" s="166"/>
    </row>
    <row r="557" spans="1:13" x14ac:dyDescent="0.3">
      <c r="A557" s="105"/>
      <c r="B557" s="244"/>
      <c r="C557" s="269"/>
      <c r="D557" s="239"/>
      <c r="E557" s="270"/>
      <c r="F557" s="166"/>
      <c r="G557" s="166"/>
      <c r="H557" s="166"/>
      <c r="I557" s="166"/>
      <c r="J557" s="166"/>
      <c r="K557" s="166"/>
      <c r="L557" s="166"/>
      <c r="M557" s="166"/>
    </row>
    <row r="558" spans="1:13" x14ac:dyDescent="0.3">
      <c r="A558" s="105"/>
      <c r="B558" s="244"/>
      <c r="C558" s="269"/>
      <c r="D558" s="239"/>
      <c r="E558" s="270"/>
      <c r="F558" s="166"/>
      <c r="G558" s="166"/>
      <c r="H558" s="166"/>
      <c r="I558" s="166"/>
      <c r="J558" s="166"/>
      <c r="K558" s="166"/>
      <c r="L558" s="166"/>
      <c r="M558" s="166"/>
    </row>
    <row r="559" spans="1:13" x14ac:dyDescent="0.3">
      <c r="A559" s="105"/>
      <c r="B559" s="244"/>
      <c r="C559" s="269"/>
      <c r="D559" s="239"/>
      <c r="E559" s="270"/>
      <c r="F559" s="166"/>
      <c r="G559" s="166"/>
      <c r="H559" s="166"/>
      <c r="I559" s="166"/>
      <c r="J559" s="166"/>
      <c r="K559" s="166"/>
      <c r="L559" s="166"/>
      <c r="M559" s="166"/>
    </row>
    <row r="560" spans="1:13" x14ac:dyDescent="0.3">
      <c r="A560" s="105"/>
      <c r="B560" s="244"/>
      <c r="C560" s="269"/>
      <c r="D560" s="239"/>
      <c r="E560" s="270"/>
      <c r="F560" s="166"/>
      <c r="G560" s="166"/>
      <c r="H560" s="166"/>
      <c r="I560" s="166"/>
      <c r="J560" s="166"/>
      <c r="K560" s="166"/>
      <c r="L560" s="166"/>
      <c r="M560" s="166"/>
    </row>
    <row r="561" spans="1:13" x14ac:dyDescent="0.3">
      <c r="A561" s="105"/>
      <c r="B561" s="244"/>
      <c r="C561" s="269"/>
      <c r="D561" s="239"/>
      <c r="E561" s="270"/>
      <c r="F561" s="166"/>
      <c r="G561" s="166"/>
      <c r="H561" s="166"/>
      <c r="I561" s="166"/>
      <c r="J561" s="166"/>
      <c r="K561" s="166"/>
      <c r="L561" s="166"/>
      <c r="M561" s="166"/>
    </row>
    <row r="562" spans="1:13" x14ac:dyDescent="0.3">
      <c r="A562" s="105"/>
      <c r="B562" s="244"/>
      <c r="C562" s="269"/>
      <c r="D562" s="239"/>
      <c r="E562" s="270"/>
      <c r="F562" s="166"/>
      <c r="G562" s="166"/>
      <c r="H562" s="166"/>
      <c r="I562" s="166"/>
      <c r="J562" s="166"/>
      <c r="K562" s="166"/>
      <c r="L562" s="166"/>
      <c r="M562" s="166"/>
    </row>
    <row r="563" spans="1:13" x14ac:dyDescent="0.3">
      <c r="A563" s="105"/>
      <c r="B563" s="244"/>
      <c r="C563" s="269"/>
      <c r="D563" s="239"/>
      <c r="E563" s="270"/>
      <c r="F563" s="166"/>
      <c r="G563" s="166"/>
      <c r="H563" s="166"/>
      <c r="I563" s="166"/>
      <c r="J563" s="166"/>
      <c r="K563" s="166"/>
      <c r="L563" s="166"/>
      <c r="M563" s="166"/>
    </row>
    <row r="564" spans="1:13" x14ac:dyDescent="0.3">
      <c r="A564" s="105"/>
      <c r="B564" s="244"/>
      <c r="C564" s="269"/>
      <c r="D564" s="239"/>
      <c r="E564" s="270"/>
      <c r="F564" s="166"/>
      <c r="G564" s="166"/>
      <c r="H564" s="166"/>
      <c r="I564" s="166"/>
      <c r="J564" s="166"/>
      <c r="K564" s="166"/>
      <c r="L564" s="166"/>
      <c r="M564" s="166"/>
    </row>
    <row r="565" spans="1:13" x14ac:dyDescent="0.3">
      <c r="A565" s="105"/>
      <c r="B565" s="244"/>
      <c r="C565" s="269"/>
      <c r="D565" s="239"/>
      <c r="E565" s="270"/>
      <c r="F565" s="166"/>
      <c r="G565" s="166"/>
      <c r="H565" s="166"/>
      <c r="I565" s="166"/>
      <c r="J565" s="166"/>
      <c r="K565" s="166"/>
      <c r="L565" s="166"/>
      <c r="M565" s="166"/>
    </row>
    <row r="566" spans="1:13" x14ac:dyDescent="0.3">
      <c r="A566" s="105"/>
      <c r="B566" s="244"/>
      <c r="C566" s="269"/>
      <c r="D566" s="239"/>
      <c r="E566" s="270"/>
      <c r="F566" s="166"/>
      <c r="G566" s="166"/>
      <c r="H566" s="166"/>
      <c r="I566" s="166"/>
      <c r="J566" s="166"/>
      <c r="K566" s="166"/>
      <c r="L566" s="166"/>
      <c r="M566" s="166"/>
    </row>
    <row r="567" spans="1:13" x14ac:dyDescent="0.3">
      <c r="A567" s="105"/>
      <c r="B567" s="244"/>
      <c r="C567" s="269"/>
      <c r="D567" s="239"/>
      <c r="E567" s="270"/>
      <c r="F567" s="166"/>
      <c r="G567" s="166"/>
      <c r="H567" s="166"/>
      <c r="I567" s="166"/>
      <c r="J567" s="166"/>
      <c r="K567" s="166"/>
      <c r="L567" s="166"/>
      <c r="M567" s="166"/>
    </row>
    <row r="568" spans="1:13" x14ac:dyDescent="0.3">
      <c r="A568" s="105"/>
      <c r="B568" s="244"/>
      <c r="C568" s="269"/>
      <c r="D568" s="239"/>
      <c r="E568" s="270"/>
      <c r="F568" s="166"/>
      <c r="G568" s="166"/>
      <c r="H568" s="166"/>
      <c r="I568" s="166"/>
      <c r="J568" s="166"/>
      <c r="K568" s="166"/>
      <c r="L568" s="166"/>
      <c r="M568" s="166"/>
    </row>
    <row r="569" spans="1:13" x14ac:dyDescent="0.3">
      <c r="A569" s="105"/>
      <c r="B569" s="244"/>
      <c r="C569" s="269"/>
      <c r="D569" s="239"/>
      <c r="E569" s="270"/>
      <c r="F569" s="166"/>
      <c r="G569" s="166"/>
      <c r="H569" s="166"/>
      <c r="I569" s="166"/>
      <c r="J569" s="166"/>
      <c r="K569" s="166"/>
      <c r="L569" s="166"/>
      <c r="M569" s="166"/>
    </row>
    <row r="570" spans="1:13" x14ac:dyDescent="0.3">
      <c r="A570" s="105"/>
      <c r="B570" s="244"/>
      <c r="C570" s="269"/>
      <c r="D570" s="239"/>
      <c r="E570" s="270"/>
      <c r="F570" s="166"/>
      <c r="G570" s="166"/>
      <c r="H570" s="166"/>
      <c r="I570" s="166"/>
      <c r="J570" s="166"/>
      <c r="K570" s="166"/>
      <c r="L570" s="166"/>
      <c r="M570" s="166"/>
    </row>
    <row r="571" spans="1:13" x14ac:dyDescent="0.3">
      <c r="A571" s="105"/>
      <c r="B571" s="244"/>
      <c r="C571" s="269"/>
      <c r="D571" s="239"/>
      <c r="E571" s="270"/>
      <c r="F571" s="166"/>
      <c r="G571" s="166"/>
      <c r="H571" s="166"/>
      <c r="I571" s="166"/>
      <c r="J571" s="166"/>
      <c r="K571" s="166"/>
      <c r="L571" s="166"/>
      <c r="M571" s="166"/>
    </row>
    <row r="572" spans="1:13" x14ac:dyDescent="0.3">
      <c r="A572" s="105"/>
      <c r="B572" s="244"/>
      <c r="C572" s="269"/>
      <c r="D572" s="239"/>
      <c r="E572" s="270"/>
      <c r="F572" s="166"/>
      <c r="G572" s="166"/>
      <c r="H572" s="166"/>
      <c r="I572" s="166"/>
      <c r="J572" s="166"/>
      <c r="K572" s="166"/>
      <c r="L572" s="166"/>
      <c r="M572" s="166"/>
    </row>
    <row r="573" spans="1:13" x14ac:dyDescent="0.3">
      <c r="A573" s="105"/>
      <c r="B573" s="244"/>
      <c r="C573" s="269"/>
      <c r="D573" s="239"/>
      <c r="E573" s="270"/>
      <c r="F573" s="166"/>
      <c r="G573" s="166"/>
      <c r="H573" s="166"/>
      <c r="I573" s="166"/>
      <c r="J573" s="166"/>
      <c r="K573" s="166"/>
      <c r="L573" s="166"/>
      <c r="M573" s="166"/>
    </row>
    <row r="574" spans="1:13" x14ac:dyDescent="0.3">
      <c r="A574" s="105"/>
      <c r="B574" s="244"/>
      <c r="C574" s="269"/>
      <c r="D574" s="239"/>
      <c r="E574" s="270"/>
      <c r="F574" s="166"/>
      <c r="G574" s="166"/>
      <c r="H574" s="166"/>
      <c r="I574" s="166"/>
      <c r="J574" s="166"/>
      <c r="K574" s="166"/>
      <c r="L574" s="166"/>
      <c r="M574" s="166"/>
    </row>
    <row r="575" spans="1:13" x14ac:dyDescent="0.3">
      <c r="A575" s="105"/>
      <c r="B575" s="244"/>
      <c r="C575" s="269"/>
      <c r="D575" s="239"/>
      <c r="E575" s="270"/>
      <c r="F575" s="166"/>
      <c r="G575" s="166"/>
      <c r="H575" s="166"/>
      <c r="I575" s="166"/>
      <c r="J575" s="166"/>
      <c r="K575" s="166"/>
      <c r="L575" s="166"/>
      <c r="M575" s="166"/>
    </row>
    <row r="576" spans="1:13" x14ac:dyDescent="0.3">
      <c r="A576" s="105"/>
      <c r="B576" s="244"/>
      <c r="C576" s="269"/>
      <c r="D576" s="239"/>
      <c r="E576" s="270"/>
      <c r="F576" s="166"/>
      <c r="G576" s="166"/>
      <c r="H576" s="166"/>
      <c r="I576" s="166"/>
      <c r="J576" s="166"/>
      <c r="K576" s="166"/>
      <c r="L576" s="166"/>
      <c r="M576" s="166"/>
    </row>
    <row r="577" spans="1:13" x14ac:dyDescent="0.3">
      <c r="A577" s="105"/>
      <c r="B577" s="244"/>
      <c r="C577" s="269"/>
      <c r="D577" s="239"/>
      <c r="E577" s="270"/>
      <c r="F577" s="166"/>
      <c r="G577" s="166"/>
      <c r="H577" s="166"/>
      <c r="I577" s="166"/>
      <c r="J577" s="166"/>
      <c r="K577" s="166"/>
      <c r="L577" s="166"/>
      <c r="M577" s="166"/>
    </row>
    <row r="578" spans="1:13" x14ac:dyDescent="0.3">
      <c r="A578" s="105"/>
      <c r="B578" s="244"/>
      <c r="C578" s="269"/>
      <c r="D578" s="239"/>
      <c r="E578" s="270"/>
      <c r="F578" s="166"/>
      <c r="G578" s="166"/>
      <c r="H578" s="166"/>
      <c r="I578" s="166"/>
      <c r="J578" s="166"/>
      <c r="K578" s="166"/>
      <c r="L578" s="166"/>
      <c r="M578" s="166"/>
    </row>
    <row r="579" spans="1:13" x14ac:dyDescent="0.3">
      <c r="A579" s="105"/>
      <c r="B579" s="244"/>
      <c r="C579" s="269"/>
      <c r="D579" s="239"/>
      <c r="E579" s="270"/>
      <c r="F579" s="166"/>
      <c r="G579" s="166"/>
      <c r="H579" s="166"/>
      <c r="I579" s="166"/>
      <c r="J579" s="166"/>
      <c r="K579" s="166"/>
      <c r="L579" s="166"/>
      <c r="M579" s="166"/>
    </row>
    <row r="580" spans="1:13" x14ac:dyDescent="0.3">
      <c r="A580" s="105"/>
      <c r="B580" s="244"/>
      <c r="C580" s="269"/>
      <c r="D580" s="239"/>
      <c r="E580" s="270"/>
      <c r="F580" s="166"/>
      <c r="G580" s="166"/>
      <c r="H580" s="166"/>
      <c r="I580" s="166"/>
      <c r="J580" s="166"/>
      <c r="K580" s="166"/>
      <c r="L580" s="166"/>
      <c r="M580" s="166"/>
    </row>
    <row r="581" spans="1:13" x14ac:dyDescent="0.3">
      <c r="A581" s="105"/>
      <c r="B581" s="244"/>
      <c r="C581" s="269"/>
      <c r="D581" s="239"/>
      <c r="E581" s="270"/>
      <c r="F581" s="166"/>
      <c r="G581" s="166"/>
      <c r="H581" s="166"/>
      <c r="I581" s="166"/>
      <c r="J581" s="166"/>
      <c r="K581" s="166"/>
      <c r="L581" s="166"/>
      <c r="M581" s="166"/>
    </row>
    <row r="582" spans="1:13" x14ac:dyDescent="0.3">
      <c r="A582" s="105"/>
      <c r="B582" s="244"/>
      <c r="C582" s="269"/>
      <c r="D582" s="239"/>
      <c r="E582" s="270"/>
      <c r="F582" s="166"/>
      <c r="G582" s="166"/>
      <c r="H582" s="166"/>
      <c r="I582" s="166"/>
      <c r="J582" s="166"/>
      <c r="K582" s="166"/>
      <c r="L582" s="166"/>
      <c r="M582" s="166"/>
    </row>
    <row r="583" spans="1:13" x14ac:dyDescent="0.3">
      <c r="A583" s="105"/>
      <c r="B583" s="244"/>
      <c r="C583" s="269"/>
      <c r="D583" s="239"/>
      <c r="E583" s="270"/>
      <c r="F583" s="166"/>
      <c r="G583" s="166"/>
      <c r="H583" s="166"/>
      <c r="I583" s="166"/>
      <c r="J583" s="166"/>
      <c r="K583" s="166"/>
      <c r="L583" s="166"/>
      <c r="M583" s="166"/>
    </row>
    <row r="584" spans="1:13" x14ac:dyDescent="0.3">
      <c r="A584" s="105"/>
      <c r="B584" s="244"/>
      <c r="C584" s="269"/>
      <c r="D584" s="239"/>
      <c r="E584" s="270"/>
      <c r="F584" s="166"/>
      <c r="G584" s="166"/>
      <c r="H584" s="166"/>
      <c r="I584" s="166"/>
      <c r="J584" s="166"/>
      <c r="K584" s="166"/>
      <c r="L584" s="166"/>
      <c r="M584" s="166"/>
    </row>
    <row r="585" spans="1:13" x14ac:dyDescent="0.3">
      <c r="A585" s="105"/>
      <c r="B585" s="244"/>
      <c r="C585" s="269"/>
      <c r="D585" s="239"/>
      <c r="E585" s="270"/>
      <c r="F585" s="166"/>
      <c r="G585" s="166"/>
      <c r="H585" s="166"/>
      <c r="I585" s="166"/>
      <c r="J585" s="166"/>
      <c r="K585" s="166"/>
      <c r="L585" s="166"/>
      <c r="M585" s="166"/>
    </row>
    <row r="586" spans="1:13" x14ac:dyDescent="0.3">
      <c r="A586" s="105"/>
      <c r="B586" s="244"/>
      <c r="C586" s="269"/>
      <c r="D586" s="239"/>
      <c r="E586" s="270"/>
      <c r="F586" s="166"/>
      <c r="G586" s="166"/>
      <c r="H586" s="166"/>
      <c r="I586" s="166"/>
      <c r="J586" s="166"/>
      <c r="K586" s="166"/>
      <c r="L586" s="166"/>
      <c r="M586" s="166"/>
    </row>
    <row r="587" spans="1:13" x14ac:dyDescent="0.3">
      <c r="A587" s="105"/>
      <c r="B587" s="244"/>
      <c r="C587" s="269"/>
      <c r="D587" s="239"/>
      <c r="E587" s="270"/>
      <c r="F587" s="166"/>
      <c r="G587" s="166"/>
      <c r="H587" s="166"/>
      <c r="I587" s="166"/>
      <c r="J587" s="166"/>
      <c r="K587" s="166"/>
      <c r="L587" s="166"/>
      <c r="M587" s="166"/>
    </row>
    <row r="588" spans="1:13" x14ac:dyDescent="0.3">
      <c r="A588" s="105"/>
      <c r="B588" s="244"/>
      <c r="C588" s="269"/>
      <c r="D588" s="239"/>
      <c r="E588" s="270"/>
      <c r="F588" s="166"/>
      <c r="G588" s="166"/>
      <c r="H588" s="166"/>
      <c r="I588" s="166"/>
      <c r="J588" s="166"/>
      <c r="K588" s="166"/>
      <c r="L588" s="166"/>
      <c r="M588" s="166"/>
    </row>
    <row r="589" spans="1:13" x14ac:dyDescent="0.3">
      <c r="A589" s="105"/>
      <c r="B589" s="244"/>
      <c r="C589" s="269"/>
      <c r="D589" s="239"/>
      <c r="E589" s="270"/>
      <c r="F589" s="166"/>
      <c r="G589" s="166"/>
      <c r="H589" s="166"/>
      <c r="I589" s="166"/>
      <c r="J589" s="166"/>
      <c r="K589" s="166"/>
      <c r="L589" s="166"/>
      <c r="M589" s="166"/>
    </row>
    <row r="590" spans="1:13" x14ac:dyDescent="0.3">
      <c r="A590" s="105"/>
      <c r="B590" s="244"/>
      <c r="C590" s="269"/>
      <c r="D590" s="239"/>
      <c r="E590" s="270"/>
      <c r="F590" s="166"/>
      <c r="G590" s="166"/>
      <c r="H590" s="166"/>
      <c r="I590" s="166"/>
      <c r="J590" s="166"/>
      <c r="K590" s="166"/>
      <c r="L590" s="166"/>
      <c r="M590" s="166"/>
    </row>
    <row r="591" spans="1:13" x14ac:dyDescent="0.3">
      <c r="A591" s="105"/>
      <c r="B591" s="244"/>
      <c r="C591" s="269"/>
      <c r="D591" s="239"/>
      <c r="E591" s="270"/>
      <c r="F591" s="166"/>
      <c r="G591" s="166"/>
      <c r="H591" s="166"/>
      <c r="I591" s="166"/>
      <c r="J591" s="166"/>
      <c r="K591" s="166"/>
      <c r="L591" s="166"/>
      <c r="M591" s="166"/>
    </row>
    <row r="592" spans="1:13" x14ac:dyDescent="0.3">
      <c r="A592" s="105"/>
      <c r="B592" s="244"/>
      <c r="C592" s="269"/>
      <c r="D592" s="239"/>
      <c r="E592" s="270"/>
      <c r="F592" s="166"/>
      <c r="G592" s="166"/>
      <c r="H592" s="166"/>
      <c r="I592" s="166"/>
      <c r="J592" s="166"/>
      <c r="K592" s="166"/>
      <c r="L592" s="166"/>
      <c r="M592" s="166"/>
    </row>
    <row r="593" spans="1:13" x14ac:dyDescent="0.3">
      <c r="A593" s="105"/>
      <c r="B593" s="244"/>
      <c r="C593" s="269"/>
      <c r="D593" s="239"/>
      <c r="E593" s="270"/>
      <c r="F593" s="166"/>
      <c r="G593" s="166"/>
      <c r="H593" s="166"/>
      <c r="I593" s="166"/>
      <c r="J593" s="166"/>
      <c r="K593" s="166"/>
      <c r="L593" s="166"/>
      <c r="M593" s="166"/>
    </row>
    <row r="594" spans="1:13" x14ac:dyDescent="0.3">
      <c r="A594" s="105"/>
      <c r="B594" s="244"/>
      <c r="C594" s="269"/>
      <c r="D594" s="239"/>
      <c r="E594" s="270"/>
      <c r="F594" s="166"/>
      <c r="G594" s="166"/>
      <c r="H594" s="166"/>
      <c r="I594" s="166"/>
      <c r="J594" s="166"/>
      <c r="K594" s="166"/>
      <c r="L594" s="166"/>
      <c r="M594" s="166"/>
    </row>
    <row r="595" spans="1:13" x14ac:dyDescent="0.3">
      <c r="A595" s="105"/>
      <c r="B595" s="244"/>
      <c r="C595" s="269"/>
      <c r="D595" s="239"/>
      <c r="E595" s="270"/>
      <c r="F595" s="166"/>
      <c r="G595" s="166"/>
      <c r="H595" s="166"/>
      <c r="I595" s="166"/>
      <c r="J595" s="166"/>
      <c r="K595" s="166"/>
      <c r="L595" s="166"/>
      <c r="M595" s="166"/>
    </row>
    <row r="596" spans="1:13" x14ac:dyDescent="0.3">
      <c r="A596" s="105"/>
      <c r="B596" s="244"/>
      <c r="C596" s="269"/>
      <c r="D596" s="239"/>
      <c r="E596" s="270"/>
      <c r="F596" s="166"/>
      <c r="G596" s="166"/>
      <c r="H596" s="166"/>
      <c r="I596" s="166"/>
      <c r="J596" s="166"/>
      <c r="K596" s="166"/>
      <c r="L596" s="166"/>
      <c r="M596" s="166"/>
    </row>
    <row r="597" spans="1:13" x14ac:dyDescent="0.3">
      <c r="A597" s="105"/>
      <c r="B597" s="244"/>
      <c r="C597" s="269"/>
      <c r="D597" s="239"/>
      <c r="E597" s="270"/>
      <c r="F597" s="166"/>
      <c r="G597" s="166"/>
      <c r="H597" s="166"/>
      <c r="I597" s="166"/>
      <c r="J597" s="166"/>
      <c r="K597" s="166"/>
      <c r="L597" s="166"/>
      <c r="M597" s="166"/>
    </row>
    <row r="598" spans="1:13" x14ac:dyDescent="0.3">
      <c r="A598" s="105"/>
      <c r="B598" s="244"/>
      <c r="C598" s="269"/>
      <c r="D598" s="239"/>
      <c r="E598" s="270"/>
      <c r="F598" s="166"/>
      <c r="G598" s="166"/>
      <c r="H598" s="166"/>
      <c r="I598" s="166"/>
      <c r="J598" s="166"/>
      <c r="K598" s="166"/>
      <c r="L598" s="166"/>
      <c r="M598" s="166"/>
    </row>
    <row r="599" spans="1:13" x14ac:dyDescent="0.3">
      <c r="A599" s="105"/>
      <c r="B599" s="244"/>
      <c r="C599" s="269"/>
      <c r="D599" s="239"/>
      <c r="E599" s="270"/>
      <c r="F599" s="166"/>
      <c r="G599" s="166"/>
      <c r="H599" s="166"/>
      <c r="I599" s="166"/>
      <c r="J599" s="166"/>
      <c r="K599" s="166"/>
      <c r="L599" s="166"/>
      <c r="M599" s="166"/>
    </row>
    <row r="600" spans="1:13" x14ac:dyDescent="0.3">
      <c r="A600" s="105"/>
      <c r="B600" s="244"/>
      <c r="C600" s="269"/>
      <c r="D600" s="239"/>
      <c r="E600" s="270"/>
      <c r="F600" s="166"/>
      <c r="G600" s="166"/>
      <c r="H600" s="166"/>
      <c r="I600" s="166"/>
      <c r="J600" s="166"/>
      <c r="K600" s="166"/>
      <c r="L600" s="166"/>
      <c r="M600" s="166"/>
    </row>
    <row r="601" spans="1:13" x14ac:dyDescent="0.3">
      <c r="A601" s="105"/>
      <c r="B601" s="244"/>
      <c r="C601" s="269"/>
      <c r="D601" s="239"/>
      <c r="E601" s="270"/>
      <c r="F601" s="166"/>
      <c r="G601" s="166"/>
      <c r="H601" s="166"/>
      <c r="I601" s="166"/>
      <c r="J601" s="166"/>
      <c r="K601" s="166"/>
      <c r="L601" s="166"/>
      <c r="M601" s="166"/>
    </row>
    <row r="602" spans="1:13" x14ac:dyDescent="0.3">
      <c r="A602" s="105"/>
      <c r="B602" s="244"/>
      <c r="C602" s="269"/>
      <c r="D602" s="239"/>
      <c r="E602" s="270"/>
      <c r="F602" s="166"/>
      <c r="G602" s="166"/>
      <c r="H602" s="166"/>
      <c r="I602" s="166"/>
      <c r="J602" s="166"/>
      <c r="K602" s="166"/>
      <c r="L602" s="166"/>
      <c r="M602" s="166"/>
    </row>
    <row r="603" spans="1:13" x14ac:dyDescent="0.3">
      <c r="A603" s="105"/>
      <c r="B603" s="244"/>
      <c r="C603" s="269"/>
      <c r="D603" s="239"/>
      <c r="E603" s="270"/>
      <c r="F603" s="166"/>
      <c r="G603" s="166"/>
      <c r="H603" s="166"/>
      <c r="I603" s="166"/>
      <c r="J603" s="166"/>
      <c r="K603" s="166"/>
      <c r="L603" s="166"/>
      <c r="M603" s="166"/>
    </row>
    <row r="604" spans="1:13" x14ac:dyDescent="0.3">
      <c r="A604" s="105"/>
      <c r="B604" s="244"/>
      <c r="C604" s="269"/>
      <c r="D604" s="239"/>
      <c r="E604" s="270"/>
      <c r="F604" s="166"/>
      <c r="G604" s="166"/>
      <c r="H604" s="166"/>
      <c r="I604" s="166"/>
      <c r="J604" s="166"/>
      <c r="K604" s="166"/>
      <c r="L604" s="166"/>
      <c r="M604" s="166"/>
    </row>
    <row r="605" spans="1:13" x14ac:dyDescent="0.3">
      <c r="A605" s="105"/>
      <c r="B605" s="244"/>
      <c r="C605" s="269"/>
      <c r="D605" s="239"/>
      <c r="E605" s="270"/>
      <c r="F605" s="166"/>
      <c r="G605" s="166"/>
      <c r="H605" s="166"/>
      <c r="I605" s="166"/>
      <c r="J605" s="166"/>
      <c r="K605" s="166"/>
      <c r="L605" s="166"/>
      <c r="M605" s="166"/>
    </row>
    <row r="606" spans="1:13" x14ac:dyDescent="0.3">
      <c r="A606" s="105"/>
      <c r="B606" s="244"/>
      <c r="C606" s="269"/>
      <c r="D606" s="239"/>
      <c r="E606" s="270"/>
      <c r="F606" s="166"/>
      <c r="G606" s="166"/>
      <c r="H606" s="166"/>
      <c r="I606" s="166"/>
      <c r="J606" s="166"/>
      <c r="K606" s="166"/>
      <c r="L606" s="166"/>
      <c r="M606" s="166"/>
    </row>
    <row r="607" spans="1:13" x14ac:dyDescent="0.3">
      <c r="A607" s="105"/>
      <c r="B607" s="244"/>
      <c r="C607" s="269"/>
      <c r="D607" s="239"/>
      <c r="E607" s="270"/>
      <c r="F607" s="166"/>
      <c r="G607" s="166"/>
      <c r="H607" s="166"/>
      <c r="I607" s="166"/>
      <c r="J607" s="166"/>
      <c r="K607" s="166"/>
      <c r="L607" s="166"/>
      <c r="M607" s="166"/>
    </row>
    <row r="608" spans="1:13" x14ac:dyDescent="0.3">
      <c r="A608" s="105"/>
      <c r="B608" s="244"/>
      <c r="C608" s="269"/>
      <c r="D608" s="239"/>
      <c r="E608" s="270"/>
      <c r="F608" s="166"/>
      <c r="G608" s="166"/>
      <c r="H608" s="166"/>
      <c r="I608" s="166"/>
      <c r="J608" s="166"/>
      <c r="K608" s="166"/>
      <c r="L608" s="166"/>
      <c r="M608" s="166"/>
    </row>
    <row r="609" spans="1:13" x14ac:dyDescent="0.3">
      <c r="A609" s="105"/>
      <c r="B609" s="244"/>
      <c r="C609" s="269"/>
      <c r="D609" s="239"/>
      <c r="E609" s="270"/>
      <c r="F609" s="166"/>
      <c r="G609" s="166"/>
      <c r="H609" s="166"/>
      <c r="I609" s="166"/>
      <c r="J609" s="166"/>
      <c r="K609" s="166"/>
      <c r="L609" s="166"/>
      <c r="M609" s="166"/>
    </row>
    <row r="610" spans="1:13" x14ac:dyDescent="0.3">
      <c r="A610" s="105"/>
      <c r="B610" s="244"/>
      <c r="C610" s="269"/>
      <c r="D610" s="239"/>
      <c r="E610" s="270"/>
      <c r="F610" s="166"/>
      <c r="G610" s="166"/>
      <c r="H610" s="166"/>
      <c r="I610" s="166"/>
      <c r="J610" s="166"/>
      <c r="K610" s="166"/>
      <c r="L610" s="166"/>
      <c r="M610" s="166"/>
    </row>
    <row r="611" spans="1:13" x14ac:dyDescent="0.3">
      <c r="A611" s="105"/>
      <c r="B611" s="244"/>
      <c r="C611" s="269"/>
      <c r="D611" s="239"/>
      <c r="E611" s="270"/>
      <c r="F611" s="166"/>
      <c r="G611" s="166"/>
      <c r="H611" s="166"/>
      <c r="I611" s="166"/>
      <c r="J611" s="166"/>
      <c r="K611" s="166"/>
      <c r="L611" s="166"/>
      <c r="M611" s="166"/>
    </row>
    <row r="612" spans="1:13" x14ac:dyDescent="0.3">
      <c r="A612" s="105"/>
      <c r="B612" s="244"/>
      <c r="C612" s="269"/>
      <c r="D612" s="239"/>
      <c r="E612" s="270"/>
      <c r="F612" s="166"/>
      <c r="G612" s="166"/>
      <c r="H612" s="166"/>
      <c r="I612" s="166"/>
      <c r="J612" s="166"/>
      <c r="K612" s="166"/>
      <c r="L612" s="166"/>
      <c r="M612" s="166"/>
    </row>
    <row r="613" spans="1:13" x14ac:dyDescent="0.3">
      <c r="A613" s="105"/>
      <c r="B613" s="244"/>
      <c r="C613" s="269"/>
      <c r="D613" s="239"/>
      <c r="E613" s="270"/>
      <c r="F613" s="166"/>
      <c r="G613" s="166"/>
      <c r="H613" s="166"/>
      <c r="I613" s="166"/>
      <c r="J613" s="166"/>
      <c r="K613" s="166"/>
      <c r="L613" s="166"/>
      <c r="M613" s="166"/>
    </row>
    <row r="614" spans="1:13" x14ac:dyDescent="0.3">
      <c r="A614" s="105"/>
      <c r="B614" s="244"/>
      <c r="C614" s="269"/>
      <c r="D614" s="239"/>
      <c r="E614" s="270"/>
      <c r="F614" s="166"/>
      <c r="G614" s="166"/>
      <c r="H614" s="166"/>
      <c r="I614" s="166"/>
      <c r="J614" s="166"/>
      <c r="K614" s="166"/>
      <c r="L614" s="166"/>
      <c r="M614" s="166"/>
    </row>
    <row r="615" spans="1:13" x14ac:dyDescent="0.3">
      <c r="A615" s="105"/>
      <c r="B615" s="244"/>
      <c r="C615" s="269"/>
      <c r="D615" s="239"/>
      <c r="E615" s="270"/>
      <c r="F615" s="166"/>
      <c r="G615" s="166"/>
      <c r="H615" s="166"/>
      <c r="I615" s="166"/>
      <c r="J615" s="166"/>
      <c r="K615" s="166"/>
      <c r="L615" s="166"/>
      <c r="M615" s="166"/>
    </row>
    <row r="616" spans="1:13" x14ac:dyDescent="0.3">
      <c r="A616" s="105"/>
      <c r="B616" s="244"/>
      <c r="C616" s="269"/>
      <c r="D616" s="239"/>
      <c r="E616" s="270"/>
      <c r="F616" s="166"/>
      <c r="G616" s="166"/>
      <c r="H616" s="166"/>
      <c r="I616" s="166"/>
      <c r="J616" s="166"/>
      <c r="K616" s="166"/>
      <c r="L616" s="166"/>
      <c r="M616" s="166"/>
    </row>
    <row r="617" spans="1:13" x14ac:dyDescent="0.3">
      <c r="A617" s="105"/>
      <c r="B617" s="244"/>
      <c r="C617" s="269"/>
      <c r="D617" s="239"/>
      <c r="E617" s="270"/>
      <c r="F617" s="166"/>
      <c r="G617" s="166"/>
      <c r="H617" s="166"/>
      <c r="I617" s="166"/>
      <c r="J617" s="166"/>
      <c r="K617" s="166"/>
      <c r="L617" s="166"/>
      <c r="M617" s="166"/>
    </row>
    <row r="618" spans="1:13" x14ac:dyDescent="0.3">
      <c r="A618" s="105"/>
      <c r="B618" s="244"/>
      <c r="C618" s="269"/>
      <c r="D618" s="239"/>
      <c r="E618" s="270"/>
      <c r="F618" s="166"/>
      <c r="G618" s="166"/>
      <c r="H618" s="166"/>
      <c r="I618" s="166"/>
      <c r="J618" s="166"/>
      <c r="K618" s="166"/>
      <c r="L618" s="166"/>
      <c r="M618" s="166"/>
    </row>
    <row r="619" spans="1:13" x14ac:dyDescent="0.3">
      <c r="A619" s="105"/>
      <c r="B619" s="244"/>
      <c r="C619" s="269"/>
      <c r="D619" s="239"/>
      <c r="E619" s="270"/>
      <c r="F619" s="166"/>
      <c r="G619" s="166"/>
      <c r="H619" s="166"/>
      <c r="I619" s="166"/>
      <c r="J619" s="166"/>
      <c r="K619" s="166"/>
      <c r="L619" s="166"/>
      <c r="M619" s="166"/>
    </row>
    <row r="620" spans="1:13" x14ac:dyDescent="0.3">
      <c r="A620" s="105"/>
      <c r="B620" s="244"/>
      <c r="C620" s="269"/>
      <c r="D620" s="239"/>
      <c r="E620" s="270"/>
      <c r="F620" s="166"/>
      <c r="G620" s="166"/>
      <c r="H620" s="166"/>
      <c r="I620" s="166"/>
      <c r="J620" s="166"/>
      <c r="K620" s="166"/>
      <c r="L620" s="166"/>
      <c r="M620" s="166"/>
    </row>
    <row r="621" spans="1:13" x14ac:dyDescent="0.3">
      <c r="A621" s="105"/>
      <c r="B621" s="244"/>
      <c r="C621" s="269"/>
      <c r="D621" s="239"/>
      <c r="E621" s="270"/>
      <c r="F621" s="166"/>
      <c r="G621" s="166"/>
      <c r="H621" s="166"/>
      <c r="I621" s="166"/>
      <c r="J621" s="166"/>
      <c r="K621" s="166"/>
      <c r="L621" s="166"/>
      <c r="M621" s="166"/>
    </row>
    <row r="622" spans="1:13" x14ac:dyDescent="0.3">
      <c r="A622" s="105"/>
      <c r="B622" s="244"/>
      <c r="C622" s="269"/>
      <c r="D622" s="239"/>
      <c r="E622" s="270"/>
      <c r="F622" s="166"/>
      <c r="G622" s="166"/>
      <c r="H622" s="166"/>
      <c r="I622" s="166"/>
      <c r="J622" s="166"/>
      <c r="K622" s="166"/>
      <c r="L622" s="166"/>
      <c r="M622" s="166"/>
    </row>
    <row r="623" spans="1:13" x14ac:dyDescent="0.3">
      <c r="A623" s="105"/>
      <c r="B623" s="244"/>
      <c r="C623" s="269"/>
      <c r="D623" s="239"/>
      <c r="E623" s="270"/>
      <c r="F623" s="166"/>
      <c r="G623" s="166"/>
      <c r="H623" s="166"/>
      <c r="I623" s="166"/>
      <c r="J623" s="166"/>
      <c r="K623" s="166"/>
      <c r="L623" s="166"/>
      <c r="M623" s="166"/>
    </row>
    <row r="624" spans="1:13" x14ac:dyDescent="0.3">
      <c r="A624" s="105"/>
      <c r="B624" s="244"/>
      <c r="C624" s="269"/>
      <c r="D624" s="239"/>
      <c r="E624" s="270"/>
      <c r="F624" s="166"/>
      <c r="G624" s="166"/>
      <c r="H624" s="166"/>
      <c r="I624" s="166"/>
      <c r="J624" s="166"/>
      <c r="K624" s="166"/>
      <c r="L624" s="166"/>
      <c r="M624" s="166"/>
    </row>
    <row r="625" spans="1:13" x14ac:dyDescent="0.3">
      <c r="A625" s="105"/>
      <c r="B625" s="244"/>
      <c r="C625" s="269"/>
      <c r="D625" s="239"/>
      <c r="E625" s="270"/>
      <c r="F625" s="166"/>
      <c r="G625" s="166"/>
      <c r="H625" s="166"/>
      <c r="I625" s="166"/>
      <c r="J625" s="166"/>
      <c r="K625" s="166"/>
      <c r="L625" s="166"/>
      <c r="M625" s="166"/>
    </row>
    <row r="626" spans="1:13" x14ac:dyDescent="0.3">
      <c r="A626" s="105"/>
      <c r="B626" s="244"/>
      <c r="C626" s="269"/>
      <c r="D626" s="239"/>
      <c r="E626" s="270"/>
      <c r="F626" s="166"/>
      <c r="G626" s="166"/>
      <c r="H626" s="166"/>
      <c r="I626" s="166"/>
      <c r="J626" s="166"/>
      <c r="K626" s="166"/>
      <c r="L626" s="166"/>
      <c r="M626" s="166"/>
    </row>
    <row r="627" spans="1:13" x14ac:dyDescent="0.3">
      <c r="A627" s="105"/>
      <c r="B627" s="244"/>
      <c r="C627" s="269"/>
      <c r="D627" s="239"/>
      <c r="E627" s="270"/>
      <c r="F627" s="166"/>
      <c r="G627" s="166"/>
      <c r="H627" s="166"/>
      <c r="I627" s="166"/>
      <c r="J627" s="166"/>
      <c r="K627" s="166"/>
      <c r="L627" s="166"/>
      <c r="M627" s="166"/>
    </row>
    <row r="628" spans="1:13" x14ac:dyDescent="0.3">
      <c r="A628" s="105"/>
      <c r="B628" s="244"/>
      <c r="C628" s="269"/>
      <c r="D628" s="239"/>
      <c r="E628" s="270"/>
      <c r="F628" s="166"/>
      <c r="G628" s="166"/>
      <c r="H628" s="166"/>
      <c r="I628" s="166"/>
      <c r="J628" s="166"/>
      <c r="K628" s="166"/>
      <c r="L628" s="166"/>
      <c r="M628" s="166"/>
    </row>
    <row r="629" spans="1:13" x14ac:dyDescent="0.3">
      <c r="A629" s="105"/>
      <c r="B629" s="244"/>
      <c r="C629" s="269"/>
      <c r="D629" s="239"/>
      <c r="E629" s="270"/>
      <c r="F629" s="166"/>
      <c r="G629" s="166"/>
      <c r="H629" s="166"/>
      <c r="I629" s="166"/>
      <c r="J629" s="166"/>
      <c r="K629" s="166"/>
      <c r="L629" s="166"/>
      <c r="M629" s="166"/>
    </row>
    <row r="630" spans="1:13" x14ac:dyDescent="0.3">
      <c r="A630" s="105"/>
      <c r="B630" s="244"/>
      <c r="C630" s="269"/>
      <c r="D630" s="239"/>
      <c r="E630" s="270"/>
      <c r="F630" s="166"/>
      <c r="G630" s="166"/>
      <c r="H630" s="166"/>
      <c r="I630" s="166"/>
      <c r="J630" s="166"/>
      <c r="K630" s="166"/>
      <c r="L630" s="166"/>
      <c r="M630" s="166"/>
    </row>
    <row r="631" spans="1:13" x14ac:dyDescent="0.3">
      <c r="A631" s="105"/>
      <c r="B631" s="244"/>
      <c r="C631" s="269"/>
      <c r="D631" s="239"/>
      <c r="E631" s="270"/>
      <c r="F631" s="166"/>
      <c r="G631" s="166"/>
      <c r="H631" s="166"/>
      <c r="I631" s="166"/>
      <c r="J631" s="166"/>
      <c r="K631" s="166"/>
      <c r="L631" s="166"/>
      <c r="M631" s="166"/>
    </row>
    <row r="632" spans="1:13" x14ac:dyDescent="0.3">
      <c r="A632" s="105"/>
      <c r="B632" s="244"/>
      <c r="C632" s="269"/>
      <c r="D632" s="239"/>
      <c r="E632" s="270"/>
      <c r="F632" s="166"/>
      <c r="G632" s="166"/>
      <c r="H632" s="166"/>
      <c r="I632" s="166"/>
      <c r="J632" s="166"/>
      <c r="K632" s="166"/>
      <c r="L632" s="166"/>
      <c r="M632" s="166"/>
    </row>
    <row r="633" spans="1:13" x14ac:dyDescent="0.3">
      <c r="A633" s="105"/>
      <c r="B633" s="244"/>
      <c r="C633" s="269"/>
      <c r="D633" s="239"/>
      <c r="E633" s="270"/>
      <c r="F633" s="166"/>
      <c r="G633" s="166"/>
      <c r="H633" s="166"/>
      <c r="I633" s="166"/>
      <c r="J633" s="166"/>
      <c r="K633" s="166"/>
      <c r="L633" s="166"/>
      <c r="M633" s="166"/>
    </row>
    <row r="634" spans="1:13" x14ac:dyDescent="0.3">
      <c r="A634" s="105"/>
      <c r="B634" s="244"/>
      <c r="C634" s="269"/>
      <c r="D634" s="239"/>
      <c r="E634" s="270"/>
      <c r="F634" s="166"/>
      <c r="G634" s="166"/>
      <c r="H634" s="166"/>
      <c r="I634" s="166"/>
      <c r="J634" s="166"/>
      <c r="K634" s="166"/>
      <c r="L634" s="166"/>
      <c r="M634" s="166"/>
    </row>
    <row r="635" spans="1:13" x14ac:dyDescent="0.3">
      <c r="A635" s="105"/>
      <c r="B635" s="244"/>
      <c r="C635" s="269"/>
      <c r="D635" s="239"/>
      <c r="E635" s="270"/>
      <c r="F635" s="166"/>
      <c r="G635" s="166"/>
      <c r="H635" s="166"/>
      <c r="I635" s="166"/>
      <c r="J635" s="166"/>
      <c r="K635" s="166"/>
      <c r="L635" s="166"/>
      <c r="M635" s="166"/>
    </row>
    <row r="636" spans="1:13" x14ac:dyDescent="0.3">
      <c r="A636" s="105"/>
      <c r="B636" s="244"/>
      <c r="C636" s="269"/>
      <c r="D636" s="239"/>
      <c r="E636" s="270"/>
      <c r="F636" s="166"/>
      <c r="G636" s="166"/>
      <c r="H636" s="166"/>
      <c r="I636" s="166"/>
      <c r="J636" s="166"/>
      <c r="K636" s="166"/>
      <c r="L636" s="166"/>
      <c r="M636" s="166"/>
    </row>
    <row r="637" spans="1:13" x14ac:dyDescent="0.3">
      <c r="A637" s="105"/>
      <c r="B637" s="244"/>
      <c r="C637" s="269"/>
      <c r="D637" s="239"/>
      <c r="E637" s="270"/>
      <c r="F637" s="166"/>
      <c r="G637" s="166"/>
      <c r="H637" s="166"/>
      <c r="I637" s="166"/>
      <c r="J637" s="166"/>
      <c r="K637" s="166"/>
      <c r="L637" s="166"/>
      <c r="M637" s="166"/>
    </row>
    <row r="638" spans="1:13" x14ac:dyDescent="0.3">
      <c r="A638" s="105"/>
      <c r="B638" s="244"/>
      <c r="C638" s="269"/>
      <c r="D638" s="239"/>
      <c r="E638" s="270"/>
      <c r="F638" s="166"/>
      <c r="G638" s="166"/>
      <c r="H638" s="166"/>
      <c r="I638" s="166"/>
      <c r="J638" s="166"/>
      <c r="K638" s="166"/>
      <c r="L638" s="166"/>
      <c r="M638" s="166"/>
    </row>
    <row r="639" spans="1:13" x14ac:dyDescent="0.3">
      <c r="A639" s="105"/>
      <c r="B639" s="244"/>
      <c r="C639" s="269"/>
      <c r="D639" s="239"/>
      <c r="E639" s="270"/>
      <c r="F639" s="166"/>
      <c r="G639" s="166"/>
      <c r="H639" s="166"/>
      <c r="I639" s="166"/>
      <c r="J639" s="166"/>
      <c r="K639" s="166"/>
      <c r="L639" s="166"/>
      <c r="M639" s="166"/>
    </row>
    <row r="640" spans="1:13" x14ac:dyDescent="0.3">
      <c r="A640" s="105"/>
      <c r="B640" s="244"/>
      <c r="C640" s="269"/>
      <c r="D640" s="239"/>
      <c r="E640" s="270"/>
      <c r="F640" s="166"/>
      <c r="G640" s="166"/>
      <c r="H640" s="166"/>
      <c r="I640" s="166"/>
      <c r="J640" s="166"/>
      <c r="K640" s="166"/>
      <c r="L640" s="166"/>
      <c r="M640" s="166"/>
    </row>
    <row r="641" spans="1:13" x14ac:dyDescent="0.3">
      <c r="A641" s="105"/>
      <c r="B641" s="244"/>
      <c r="C641" s="269"/>
      <c r="D641" s="239"/>
      <c r="E641" s="270"/>
      <c r="F641" s="166"/>
      <c r="G641" s="166"/>
      <c r="H641" s="166"/>
      <c r="I641" s="166"/>
      <c r="J641" s="166"/>
      <c r="K641" s="166"/>
      <c r="L641" s="166"/>
      <c r="M641" s="166"/>
    </row>
    <row r="642" spans="1:13" x14ac:dyDescent="0.3">
      <c r="A642" s="105"/>
      <c r="B642" s="244"/>
      <c r="C642" s="269"/>
      <c r="D642" s="239"/>
      <c r="E642" s="270"/>
      <c r="F642" s="166"/>
      <c r="G642" s="166"/>
      <c r="H642" s="166"/>
      <c r="I642" s="166"/>
      <c r="J642" s="166"/>
      <c r="K642" s="166"/>
      <c r="L642" s="166"/>
      <c r="M642" s="166"/>
    </row>
    <row r="643" spans="1:13" x14ac:dyDescent="0.3">
      <c r="A643" s="105"/>
      <c r="B643" s="244"/>
      <c r="C643" s="269"/>
      <c r="D643" s="239"/>
      <c r="E643" s="270"/>
      <c r="F643" s="166"/>
      <c r="G643" s="166"/>
      <c r="H643" s="166"/>
      <c r="I643" s="166"/>
      <c r="J643" s="166"/>
      <c r="K643" s="166"/>
      <c r="L643" s="166"/>
      <c r="M643" s="166"/>
    </row>
    <row r="644" spans="1:13" x14ac:dyDescent="0.3">
      <c r="A644" s="105"/>
      <c r="B644" s="244"/>
      <c r="C644" s="269"/>
      <c r="D644" s="239"/>
      <c r="E644" s="270"/>
      <c r="F644" s="166"/>
      <c r="G644" s="166"/>
      <c r="H644" s="166"/>
      <c r="I644" s="166"/>
      <c r="J644" s="166"/>
      <c r="K644" s="166"/>
      <c r="L644" s="166"/>
      <c r="M644" s="166"/>
    </row>
    <row r="645" spans="1:13" x14ac:dyDescent="0.3">
      <c r="A645" s="105"/>
      <c r="B645" s="244"/>
      <c r="C645" s="269"/>
      <c r="D645" s="239"/>
      <c r="E645" s="270"/>
      <c r="F645" s="166"/>
      <c r="G645" s="166"/>
      <c r="H645" s="166"/>
      <c r="I645" s="166"/>
      <c r="J645" s="166"/>
      <c r="K645" s="166"/>
      <c r="L645" s="166"/>
      <c r="M645" s="166"/>
    </row>
    <row r="646" spans="1:13" x14ac:dyDescent="0.3">
      <c r="A646" s="105"/>
      <c r="B646" s="244"/>
      <c r="C646" s="269"/>
      <c r="D646" s="239"/>
      <c r="E646" s="270"/>
      <c r="F646" s="166"/>
      <c r="G646" s="166"/>
      <c r="H646" s="166"/>
      <c r="I646" s="166"/>
      <c r="J646" s="166"/>
      <c r="K646" s="166"/>
      <c r="L646" s="166"/>
      <c r="M646" s="166"/>
    </row>
    <row r="647" spans="1:13" x14ac:dyDescent="0.3">
      <c r="A647" s="105"/>
      <c r="B647" s="244"/>
      <c r="C647" s="269"/>
      <c r="D647" s="239"/>
      <c r="E647" s="270"/>
      <c r="F647" s="166"/>
      <c r="G647" s="166"/>
      <c r="H647" s="166"/>
      <c r="I647" s="166"/>
      <c r="J647" s="166"/>
      <c r="K647" s="166"/>
      <c r="L647" s="166"/>
      <c r="M647" s="166"/>
    </row>
    <row r="648" spans="1:13" x14ac:dyDescent="0.3">
      <c r="A648" s="105"/>
      <c r="B648" s="244"/>
      <c r="C648" s="269"/>
      <c r="D648" s="239"/>
      <c r="E648" s="270"/>
      <c r="F648" s="166"/>
      <c r="G648" s="166"/>
      <c r="H648" s="166"/>
      <c r="I648" s="166"/>
      <c r="J648" s="166"/>
      <c r="K648" s="166"/>
      <c r="L648" s="166"/>
      <c r="M648" s="166"/>
    </row>
    <row r="649" spans="1:13" x14ac:dyDescent="0.3">
      <c r="A649" s="105"/>
      <c r="B649" s="244"/>
      <c r="C649" s="269"/>
      <c r="D649" s="239"/>
      <c r="E649" s="270"/>
      <c r="F649" s="166"/>
      <c r="G649" s="166"/>
      <c r="H649" s="166"/>
      <c r="I649" s="166"/>
      <c r="J649" s="166"/>
      <c r="K649" s="166"/>
      <c r="L649" s="166"/>
      <c r="M649" s="166"/>
    </row>
    <row r="650" spans="1:13" x14ac:dyDescent="0.3">
      <c r="A650" s="105"/>
      <c r="B650" s="244"/>
      <c r="C650" s="269"/>
      <c r="D650" s="239"/>
      <c r="E650" s="270"/>
      <c r="F650" s="166"/>
      <c r="G650" s="166"/>
      <c r="H650" s="166"/>
      <c r="I650" s="166"/>
      <c r="J650" s="166"/>
      <c r="K650" s="166"/>
      <c r="L650" s="166"/>
      <c r="M650" s="166"/>
    </row>
    <row r="651" spans="1:13" x14ac:dyDescent="0.3">
      <c r="A651" s="105"/>
      <c r="B651" s="244"/>
      <c r="C651" s="269"/>
      <c r="D651" s="239"/>
      <c r="E651" s="270"/>
      <c r="F651" s="166"/>
      <c r="G651" s="166"/>
      <c r="H651" s="166"/>
      <c r="I651" s="166"/>
      <c r="J651" s="166"/>
      <c r="K651" s="166"/>
      <c r="L651" s="166"/>
      <c r="M651" s="166"/>
    </row>
    <row r="652" spans="1:13" x14ac:dyDescent="0.3">
      <c r="A652" s="105"/>
      <c r="B652" s="244"/>
      <c r="C652" s="269"/>
      <c r="D652" s="239"/>
      <c r="E652" s="270"/>
      <c r="F652" s="166"/>
      <c r="G652" s="166"/>
      <c r="H652" s="166"/>
      <c r="I652" s="166"/>
      <c r="J652" s="166"/>
      <c r="K652" s="166"/>
      <c r="L652" s="166"/>
      <c r="M652" s="166"/>
    </row>
    <row r="653" spans="1:13" x14ac:dyDescent="0.3">
      <c r="A653" s="105"/>
      <c r="B653" s="244"/>
      <c r="C653" s="269"/>
      <c r="D653" s="239"/>
      <c r="E653" s="270"/>
      <c r="F653" s="166"/>
      <c r="G653" s="166"/>
      <c r="H653" s="166"/>
      <c r="I653" s="166"/>
      <c r="J653" s="166"/>
      <c r="K653" s="166"/>
      <c r="L653" s="166"/>
      <c r="M653" s="166"/>
    </row>
    <row r="654" spans="1:13" x14ac:dyDescent="0.3">
      <c r="A654" s="105"/>
      <c r="B654" s="244"/>
      <c r="C654" s="269"/>
      <c r="D654" s="239"/>
      <c r="E654" s="270"/>
      <c r="F654" s="166"/>
      <c r="G654" s="166"/>
      <c r="H654" s="166"/>
      <c r="I654" s="166"/>
      <c r="J654" s="166"/>
      <c r="K654" s="166"/>
      <c r="L654" s="166"/>
      <c r="M654" s="166"/>
    </row>
    <row r="655" spans="1:13" x14ac:dyDescent="0.3">
      <c r="A655" s="105"/>
      <c r="B655" s="244"/>
      <c r="C655" s="269"/>
      <c r="D655" s="239"/>
      <c r="E655" s="270"/>
      <c r="F655" s="166"/>
      <c r="G655" s="166"/>
      <c r="H655" s="166"/>
      <c r="I655" s="166"/>
      <c r="J655" s="166"/>
      <c r="K655" s="166"/>
      <c r="L655" s="166"/>
      <c r="M655" s="166"/>
    </row>
    <row r="656" spans="1:13" x14ac:dyDescent="0.3">
      <c r="A656" s="105"/>
      <c r="B656" s="244"/>
      <c r="C656" s="269"/>
      <c r="D656" s="239"/>
      <c r="E656" s="270"/>
      <c r="F656" s="166"/>
      <c r="G656" s="166"/>
      <c r="H656" s="166"/>
      <c r="I656" s="166"/>
      <c r="J656" s="166"/>
      <c r="K656" s="166"/>
      <c r="L656" s="166"/>
      <c r="M656" s="166"/>
    </row>
    <row r="657" spans="1:13" x14ac:dyDescent="0.3">
      <c r="A657" s="105"/>
      <c r="B657" s="244"/>
      <c r="C657" s="269"/>
      <c r="D657" s="239"/>
      <c r="E657" s="270"/>
      <c r="F657" s="166"/>
      <c r="G657" s="166"/>
      <c r="H657" s="166"/>
      <c r="I657" s="166"/>
      <c r="J657" s="166"/>
      <c r="K657" s="166"/>
      <c r="L657" s="166"/>
      <c r="M657" s="166"/>
    </row>
    <row r="658" spans="1:13" x14ac:dyDescent="0.3">
      <c r="A658" s="105"/>
      <c r="B658" s="244"/>
      <c r="C658" s="269"/>
      <c r="D658" s="239"/>
      <c r="E658" s="270"/>
      <c r="F658" s="166"/>
      <c r="G658" s="166"/>
      <c r="H658" s="166"/>
      <c r="I658" s="166"/>
      <c r="J658" s="166"/>
      <c r="K658" s="166"/>
      <c r="L658" s="166"/>
      <c r="M658" s="166"/>
    </row>
    <row r="659" spans="1:13" x14ac:dyDescent="0.3">
      <c r="A659" s="105"/>
      <c r="B659" s="244"/>
      <c r="C659" s="269"/>
      <c r="D659" s="239"/>
      <c r="E659" s="270"/>
      <c r="F659" s="166"/>
      <c r="G659" s="166"/>
      <c r="H659" s="166"/>
      <c r="I659" s="166"/>
      <c r="J659" s="166"/>
      <c r="K659" s="166"/>
      <c r="L659" s="166"/>
      <c r="M659" s="166"/>
    </row>
    <row r="660" spans="1:13" x14ac:dyDescent="0.3">
      <c r="A660" s="105"/>
      <c r="B660" s="244"/>
      <c r="C660" s="269"/>
      <c r="D660" s="239"/>
      <c r="E660" s="270"/>
      <c r="F660" s="166"/>
      <c r="G660" s="166"/>
      <c r="H660" s="166"/>
      <c r="I660" s="166"/>
      <c r="J660" s="166"/>
      <c r="K660" s="166"/>
      <c r="L660" s="166"/>
      <c r="M660" s="166"/>
    </row>
    <row r="661" spans="1:13" x14ac:dyDescent="0.3">
      <c r="A661" s="105"/>
      <c r="B661" s="244"/>
      <c r="C661" s="269"/>
      <c r="D661" s="239"/>
      <c r="E661" s="270"/>
      <c r="F661" s="166"/>
      <c r="G661" s="166"/>
      <c r="H661" s="166"/>
      <c r="I661" s="166"/>
      <c r="J661" s="166"/>
      <c r="K661" s="166"/>
      <c r="L661" s="166"/>
      <c r="M661" s="166"/>
    </row>
    <row r="662" spans="1:13" x14ac:dyDescent="0.3">
      <c r="A662" s="105"/>
      <c r="B662" s="244"/>
      <c r="C662" s="269"/>
      <c r="D662" s="239"/>
      <c r="E662" s="270"/>
      <c r="F662" s="166"/>
      <c r="G662" s="166"/>
      <c r="H662" s="166"/>
      <c r="I662" s="166"/>
      <c r="J662" s="166"/>
      <c r="K662" s="166"/>
      <c r="L662" s="166"/>
      <c r="M662" s="166"/>
    </row>
    <row r="663" spans="1:13" x14ac:dyDescent="0.3">
      <c r="A663" s="105"/>
      <c r="B663" s="244"/>
      <c r="C663" s="269"/>
      <c r="D663" s="239"/>
      <c r="E663" s="270"/>
      <c r="F663" s="166"/>
      <c r="G663" s="166"/>
      <c r="H663" s="166"/>
      <c r="I663" s="166"/>
      <c r="J663" s="166"/>
      <c r="K663" s="166"/>
      <c r="L663" s="166"/>
      <c r="M663" s="166"/>
    </row>
    <row r="664" spans="1:13" x14ac:dyDescent="0.3">
      <c r="A664" s="105"/>
      <c r="B664" s="244"/>
      <c r="C664" s="269"/>
      <c r="D664" s="239"/>
      <c r="E664" s="270"/>
      <c r="F664" s="166"/>
      <c r="G664" s="166"/>
      <c r="H664" s="166"/>
      <c r="I664" s="166"/>
      <c r="J664" s="166"/>
      <c r="K664" s="166"/>
      <c r="L664" s="166"/>
      <c r="M664" s="166"/>
    </row>
    <row r="665" spans="1:13" x14ac:dyDescent="0.3">
      <c r="A665" s="105"/>
      <c r="B665" s="244"/>
      <c r="C665" s="269"/>
      <c r="D665" s="239"/>
      <c r="E665" s="270"/>
      <c r="F665" s="166"/>
      <c r="G665" s="166"/>
      <c r="H665" s="166"/>
      <c r="I665" s="166"/>
      <c r="J665" s="166"/>
      <c r="K665" s="166"/>
      <c r="L665" s="166"/>
      <c r="M665" s="166"/>
    </row>
    <row r="666" spans="1:13" x14ac:dyDescent="0.3">
      <c r="A666" s="105"/>
      <c r="B666" s="244"/>
      <c r="C666" s="269"/>
      <c r="D666" s="239"/>
      <c r="E666" s="270"/>
      <c r="F666" s="166"/>
      <c r="G666" s="166"/>
      <c r="H666" s="166"/>
      <c r="I666" s="166"/>
      <c r="J666" s="166"/>
      <c r="K666" s="166"/>
      <c r="L666" s="166"/>
      <c r="M666" s="166"/>
    </row>
    <row r="667" spans="1:13" x14ac:dyDescent="0.3">
      <c r="A667" s="105"/>
      <c r="B667" s="244"/>
      <c r="C667" s="269"/>
      <c r="D667" s="239"/>
      <c r="E667" s="270"/>
      <c r="F667" s="166"/>
      <c r="G667" s="166"/>
      <c r="H667" s="166"/>
      <c r="I667" s="166"/>
      <c r="J667" s="166"/>
      <c r="K667" s="166"/>
      <c r="L667" s="166"/>
      <c r="M667" s="166"/>
    </row>
    <row r="668" spans="1:13" x14ac:dyDescent="0.3">
      <c r="A668" s="105"/>
      <c r="B668" s="244"/>
      <c r="C668" s="269"/>
      <c r="D668" s="239"/>
      <c r="E668" s="270"/>
      <c r="F668" s="166"/>
      <c r="G668" s="166"/>
      <c r="H668" s="166"/>
      <c r="I668" s="166"/>
      <c r="J668" s="166"/>
      <c r="K668" s="166"/>
      <c r="L668" s="166"/>
      <c r="M668" s="166"/>
    </row>
    <row r="669" spans="1:13" x14ac:dyDescent="0.3">
      <c r="A669" s="105"/>
      <c r="B669" s="244"/>
      <c r="C669" s="269"/>
      <c r="D669" s="239"/>
      <c r="E669" s="270"/>
      <c r="F669" s="166"/>
      <c r="G669" s="166"/>
      <c r="H669" s="166"/>
      <c r="I669" s="166"/>
      <c r="J669" s="166"/>
      <c r="K669" s="166"/>
      <c r="L669" s="166"/>
      <c r="M669" s="166"/>
    </row>
    <row r="670" spans="1:13" x14ac:dyDescent="0.3">
      <c r="A670" s="105"/>
      <c r="B670" s="244"/>
      <c r="C670" s="269"/>
      <c r="D670" s="239"/>
      <c r="E670" s="270"/>
      <c r="F670" s="166"/>
      <c r="G670" s="166"/>
      <c r="H670" s="166"/>
      <c r="I670" s="166"/>
      <c r="J670" s="166"/>
      <c r="K670" s="166"/>
      <c r="L670" s="166"/>
      <c r="M670" s="166"/>
    </row>
    <row r="671" spans="1:13" x14ac:dyDescent="0.3">
      <c r="A671" s="105"/>
      <c r="B671" s="244"/>
      <c r="C671" s="269"/>
      <c r="D671" s="239"/>
      <c r="E671" s="270"/>
      <c r="F671" s="166"/>
      <c r="G671" s="166"/>
      <c r="H671" s="166"/>
      <c r="I671" s="166"/>
      <c r="J671" s="166"/>
      <c r="K671" s="166"/>
      <c r="L671" s="166"/>
      <c r="M671" s="166"/>
    </row>
    <row r="672" spans="1:13" x14ac:dyDescent="0.3">
      <c r="A672" s="105"/>
      <c r="B672" s="244"/>
      <c r="C672" s="269"/>
      <c r="D672" s="239"/>
      <c r="E672" s="270"/>
      <c r="F672" s="166"/>
      <c r="G672" s="166"/>
      <c r="H672" s="166"/>
      <c r="I672" s="166"/>
      <c r="J672" s="166"/>
      <c r="K672" s="166"/>
      <c r="L672" s="166"/>
      <c r="M672" s="166"/>
    </row>
    <row r="673" spans="1:13" x14ac:dyDescent="0.3">
      <c r="A673" s="105"/>
      <c r="B673" s="244"/>
      <c r="C673" s="269"/>
      <c r="D673" s="239"/>
      <c r="E673" s="270"/>
      <c r="F673" s="166"/>
      <c r="G673" s="166"/>
      <c r="H673" s="166"/>
      <c r="I673" s="166"/>
      <c r="J673" s="166"/>
      <c r="K673" s="166"/>
      <c r="L673" s="166"/>
      <c r="M673" s="166"/>
    </row>
    <row r="674" spans="1:13" x14ac:dyDescent="0.3">
      <c r="A674" s="105"/>
      <c r="B674" s="244"/>
      <c r="C674" s="269"/>
      <c r="D674" s="239"/>
      <c r="E674" s="270"/>
      <c r="F674" s="166"/>
      <c r="G674" s="166"/>
      <c r="H674" s="166"/>
      <c r="I674" s="166"/>
      <c r="J674" s="166"/>
      <c r="K674" s="166"/>
      <c r="L674" s="166"/>
      <c r="M674" s="166"/>
    </row>
    <row r="675" spans="1:13" x14ac:dyDescent="0.3">
      <c r="A675" s="105"/>
      <c r="B675" s="244"/>
      <c r="C675" s="269"/>
      <c r="D675" s="239"/>
      <c r="E675" s="270"/>
      <c r="F675" s="166"/>
      <c r="G675" s="166"/>
      <c r="H675" s="166"/>
      <c r="I675" s="166"/>
      <c r="J675" s="166"/>
      <c r="K675" s="166"/>
      <c r="L675" s="166"/>
      <c r="M675" s="166"/>
    </row>
    <row r="676" spans="1:13" x14ac:dyDescent="0.3">
      <c r="A676" s="105"/>
      <c r="B676" s="244"/>
      <c r="C676" s="269"/>
      <c r="D676" s="239"/>
      <c r="E676" s="270"/>
      <c r="F676" s="166"/>
      <c r="G676" s="166"/>
      <c r="H676" s="166"/>
      <c r="I676" s="166"/>
      <c r="J676" s="166"/>
      <c r="K676" s="166"/>
      <c r="L676" s="166"/>
      <c r="M676" s="166"/>
    </row>
    <row r="677" spans="1:13" x14ac:dyDescent="0.3">
      <c r="A677" s="105"/>
      <c r="B677" s="244"/>
      <c r="C677" s="269"/>
      <c r="D677" s="239"/>
      <c r="E677" s="270"/>
      <c r="F677" s="166"/>
      <c r="G677" s="166"/>
      <c r="H677" s="166"/>
      <c r="I677" s="166"/>
      <c r="J677" s="166"/>
      <c r="K677" s="166"/>
      <c r="L677" s="166"/>
      <c r="M677" s="166"/>
    </row>
    <row r="678" spans="1:13" x14ac:dyDescent="0.3">
      <c r="A678" s="105"/>
      <c r="B678" s="244"/>
      <c r="C678" s="269"/>
      <c r="D678" s="239"/>
      <c r="E678" s="270"/>
      <c r="F678" s="166"/>
      <c r="G678" s="166"/>
      <c r="H678" s="166"/>
      <c r="I678" s="166"/>
      <c r="J678" s="166"/>
      <c r="K678" s="166"/>
      <c r="L678" s="166"/>
      <c r="M678" s="166"/>
    </row>
    <row r="679" spans="1:13" x14ac:dyDescent="0.3">
      <c r="A679" s="105"/>
      <c r="B679" s="244"/>
      <c r="C679" s="269"/>
      <c r="D679" s="239"/>
      <c r="E679" s="270"/>
      <c r="F679" s="166"/>
      <c r="G679" s="166"/>
      <c r="H679" s="166"/>
      <c r="I679" s="166"/>
      <c r="J679" s="166"/>
      <c r="K679" s="166"/>
      <c r="L679" s="166"/>
      <c r="M679" s="166"/>
    </row>
    <row r="680" spans="1:13" x14ac:dyDescent="0.3">
      <c r="A680" s="105"/>
      <c r="B680" s="244"/>
      <c r="C680" s="269"/>
      <c r="D680" s="239"/>
      <c r="E680" s="270"/>
      <c r="F680" s="166"/>
      <c r="G680" s="166"/>
      <c r="H680" s="166"/>
      <c r="I680" s="166"/>
      <c r="J680" s="166"/>
      <c r="K680" s="166"/>
      <c r="L680" s="166"/>
      <c r="M680" s="166"/>
    </row>
    <row r="681" spans="1:13" x14ac:dyDescent="0.3">
      <c r="A681" s="105"/>
      <c r="B681" s="244"/>
      <c r="C681" s="269"/>
      <c r="D681" s="239"/>
      <c r="E681" s="270"/>
      <c r="F681" s="166"/>
      <c r="G681" s="166"/>
      <c r="H681" s="166"/>
      <c r="I681" s="166"/>
      <c r="J681" s="166"/>
      <c r="K681" s="166"/>
      <c r="L681" s="166"/>
      <c r="M681" s="166"/>
    </row>
    <row r="682" spans="1:13" x14ac:dyDescent="0.3">
      <c r="A682" s="105"/>
      <c r="B682" s="244"/>
      <c r="C682" s="269"/>
      <c r="D682" s="239"/>
      <c r="E682" s="270"/>
      <c r="F682" s="166"/>
      <c r="G682" s="166"/>
      <c r="H682" s="166"/>
      <c r="I682" s="166"/>
      <c r="J682" s="166"/>
      <c r="K682" s="166"/>
      <c r="L682" s="166"/>
      <c r="M682" s="166"/>
    </row>
    <row r="683" spans="1:13" x14ac:dyDescent="0.3">
      <c r="A683" s="105"/>
      <c r="B683" s="244"/>
      <c r="C683" s="269"/>
      <c r="D683" s="239"/>
      <c r="E683" s="270"/>
      <c r="F683" s="166"/>
      <c r="G683" s="166"/>
      <c r="H683" s="166"/>
      <c r="I683" s="166"/>
      <c r="J683" s="166"/>
      <c r="K683" s="166"/>
      <c r="L683" s="166"/>
      <c r="M683" s="166"/>
    </row>
    <row r="684" spans="1:13" x14ac:dyDescent="0.3">
      <c r="A684" s="105"/>
      <c r="B684" s="244"/>
      <c r="C684" s="269"/>
      <c r="D684" s="239"/>
      <c r="E684" s="270"/>
      <c r="F684" s="166"/>
      <c r="G684" s="166"/>
      <c r="H684" s="166"/>
      <c r="I684" s="166"/>
      <c r="J684" s="166"/>
      <c r="K684" s="166"/>
      <c r="L684" s="166"/>
      <c r="M684" s="166"/>
    </row>
    <row r="685" spans="1:13" x14ac:dyDescent="0.3">
      <c r="A685" s="105"/>
      <c r="B685" s="244"/>
      <c r="C685" s="269"/>
      <c r="D685" s="239"/>
      <c r="E685" s="270"/>
      <c r="F685" s="166"/>
      <c r="G685" s="166"/>
      <c r="H685" s="166"/>
      <c r="I685" s="166"/>
      <c r="J685" s="166"/>
      <c r="K685" s="166"/>
      <c r="L685" s="166"/>
      <c r="M685" s="166"/>
    </row>
    <row r="686" spans="1:13" x14ac:dyDescent="0.3">
      <c r="A686" s="105"/>
      <c r="B686" s="244"/>
      <c r="C686" s="269"/>
      <c r="D686" s="239"/>
      <c r="E686" s="270"/>
      <c r="F686" s="166"/>
      <c r="G686" s="166"/>
      <c r="H686" s="166"/>
      <c r="I686" s="166"/>
      <c r="J686" s="166"/>
      <c r="K686" s="166"/>
      <c r="L686" s="166"/>
      <c r="M686" s="166"/>
    </row>
    <row r="687" spans="1:13" x14ac:dyDescent="0.3">
      <c r="A687" s="105"/>
      <c r="B687" s="244"/>
      <c r="C687" s="269"/>
      <c r="D687" s="239"/>
      <c r="E687" s="270"/>
      <c r="F687" s="166"/>
      <c r="G687" s="166"/>
      <c r="H687" s="166"/>
      <c r="I687" s="166"/>
      <c r="J687" s="166"/>
      <c r="K687" s="166"/>
      <c r="L687" s="166"/>
      <c r="M687" s="166"/>
    </row>
    <row r="688" spans="1:13" x14ac:dyDescent="0.3">
      <c r="A688" s="105"/>
      <c r="B688" s="244"/>
      <c r="C688" s="269"/>
      <c r="D688" s="239"/>
      <c r="E688" s="270"/>
      <c r="F688" s="166"/>
      <c r="G688" s="166"/>
      <c r="H688" s="166"/>
      <c r="I688" s="166"/>
      <c r="J688" s="166"/>
      <c r="K688" s="166"/>
      <c r="L688" s="166"/>
      <c r="M688" s="166"/>
    </row>
    <row r="689" spans="1:13" x14ac:dyDescent="0.3">
      <c r="A689" s="105"/>
      <c r="B689" s="244"/>
      <c r="C689" s="269"/>
      <c r="D689" s="239"/>
      <c r="E689" s="270"/>
      <c r="F689" s="166"/>
      <c r="G689" s="166"/>
      <c r="H689" s="166"/>
      <c r="I689" s="166"/>
      <c r="J689" s="166"/>
      <c r="K689" s="166"/>
      <c r="L689" s="166"/>
      <c r="M689" s="166"/>
    </row>
    <row r="690" spans="1:13" x14ac:dyDescent="0.3">
      <c r="A690" s="105"/>
      <c r="B690" s="244"/>
      <c r="C690" s="269"/>
      <c r="D690" s="239"/>
      <c r="E690" s="270"/>
      <c r="F690" s="166"/>
      <c r="G690" s="166"/>
      <c r="H690" s="166"/>
      <c r="I690" s="166"/>
      <c r="J690" s="166"/>
      <c r="K690" s="166"/>
      <c r="L690" s="166"/>
      <c r="M690" s="166"/>
    </row>
    <row r="691" spans="1:13" x14ac:dyDescent="0.3">
      <c r="A691" s="105"/>
      <c r="B691" s="244"/>
      <c r="C691" s="269"/>
      <c r="D691" s="239"/>
      <c r="E691" s="270"/>
      <c r="F691" s="166"/>
      <c r="G691" s="166"/>
      <c r="H691" s="166"/>
      <c r="I691" s="166"/>
      <c r="J691" s="166"/>
      <c r="K691" s="166"/>
      <c r="L691" s="166"/>
      <c r="M691" s="166"/>
    </row>
    <row r="692" spans="1:13" x14ac:dyDescent="0.3">
      <c r="A692" s="105"/>
      <c r="B692" s="244"/>
      <c r="C692" s="269"/>
      <c r="D692" s="239"/>
      <c r="E692" s="270"/>
      <c r="F692" s="166"/>
      <c r="G692" s="166"/>
      <c r="H692" s="166"/>
      <c r="I692" s="166"/>
      <c r="J692" s="166"/>
      <c r="K692" s="166"/>
      <c r="L692" s="166"/>
      <c r="M692" s="166"/>
    </row>
    <row r="693" spans="1:13" x14ac:dyDescent="0.3">
      <c r="A693" s="105"/>
      <c r="B693" s="244"/>
      <c r="C693" s="269"/>
      <c r="D693" s="239"/>
      <c r="E693" s="270"/>
      <c r="F693" s="166"/>
      <c r="G693" s="166"/>
      <c r="H693" s="166"/>
      <c r="I693" s="166"/>
      <c r="J693" s="166"/>
      <c r="K693" s="166"/>
      <c r="L693" s="166"/>
      <c r="M693" s="166"/>
    </row>
    <row r="694" spans="1:13" x14ac:dyDescent="0.3">
      <c r="A694" s="105"/>
      <c r="B694" s="244"/>
      <c r="C694" s="269"/>
      <c r="D694" s="239"/>
      <c r="E694" s="270"/>
      <c r="F694" s="166"/>
      <c r="G694" s="166"/>
      <c r="H694" s="166"/>
      <c r="I694" s="166"/>
      <c r="J694" s="166"/>
      <c r="K694" s="166"/>
      <c r="L694" s="166"/>
      <c r="M694" s="166"/>
    </row>
    <row r="695" spans="1:13" x14ac:dyDescent="0.3">
      <c r="A695" s="105"/>
      <c r="B695" s="244"/>
      <c r="C695" s="269"/>
      <c r="D695" s="239"/>
      <c r="E695" s="270"/>
      <c r="F695" s="166"/>
      <c r="G695" s="166"/>
      <c r="H695" s="166"/>
      <c r="I695" s="166"/>
      <c r="J695" s="166"/>
      <c r="K695" s="166"/>
      <c r="L695" s="166"/>
      <c r="M695" s="166"/>
    </row>
    <row r="696" spans="1:13" x14ac:dyDescent="0.3">
      <c r="A696" s="105"/>
      <c r="B696" s="244"/>
      <c r="C696" s="269"/>
      <c r="D696" s="239"/>
      <c r="E696" s="270"/>
      <c r="F696" s="166"/>
      <c r="G696" s="166"/>
      <c r="H696" s="166"/>
      <c r="I696" s="166"/>
      <c r="J696" s="166"/>
      <c r="K696" s="166"/>
      <c r="L696" s="166"/>
      <c r="M696" s="166"/>
    </row>
    <row r="697" spans="1:13" x14ac:dyDescent="0.3">
      <c r="A697" s="105"/>
      <c r="B697" s="244"/>
      <c r="C697" s="269"/>
      <c r="D697" s="239"/>
      <c r="E697" s="270"/>
      <c r="F697" s="166"/>
      <c r="G697" s="166"/>
      <c r="H697" s="166"/>
      <c r="I697" s="166"/>
      <c r="J697" s="166"/>
      <c r="K697" s="166"/>
      <c r="L697" s="166"/>
      <c r="M697" s="166"/>
    </row>
    <row r="698" spans="1:13" x14ac:dyDescent="0.3">
      <c r="A698" s="105"/>
      <c r="B698" s="244"/>
      <c r="C698" s="269"/>
      <c r="D698" s="239"/>
      <c r="E698" s="270"/>
      <c r="F698" s="166"/>
      <c r="G698" s="166"/>
      <c r="H698" s="166"/>
      <c r="I698" s="166"/>
      <c r="J698" s="166"/>
      <c r="K698" s="166"/>
      <c r="L698" s="166"/>
      <c r="M698" s="166"/>
    </row>
    <row r="699" spans="1:13" x14ac:dyDescent="0.3">
      <c r="A699" s="105"/>
      <c r="B699" s="244"/>
      <c r="C699" s="269"/>
      <c r="D699" s="239"/>
      <c r="E699" s="270"/>
      <c r="F699" s="166"/>
      <c r="G699" s="166"/>
      <c r="H699" s="166"/>
      <c r="I699" s="166"/>
      <c r="J699" s="166"/>
      <c r="K699" s="166"/>
      <c r="L699" s="166"/>
      <c r="M699" s="166"/>
    </row>
    <row r="700" spans="1:13" x14ac:dyDescent="0.3">
      <c r="A700" s="105"/>
      <c r="B700" s="244"/>
      <c r="C700" s="269"/>
      <c r="D700" s="239"/>
      <c r="E700" s="270"/>
      <c r="F700" s="166"/>
      <c r="G700" s="166"/>
      <c r="H700" s="166"/>
      <c r="I700" s="166"/>
      <c r="J700" s="166"/>
      <c r="K700" s="166"/>
      <c r="L700" s="166"/>
      <c r="M700" s="166"/>
    </row>
    <row r="701" spans="1:13" x14ac:dyDescent="0.3">
      <c r="A701" s="105"/>
      <c r="B701" s="244"/>
      <c r="C701" s="269"/>
      <c r="D701" s="239"/>
      <c r="E701" s="270"/>
      <c r="F701" s="166"/>
      <c r="G701" s="166"/>
      <c r="H701" s="166"/>
      <c r="I701" s="166"/>
      <c r="J701" s="166"/>
      <c r="K701" s="166"/>
      <c r="L701" s="166"/>
      <c r="M701" s="166"/>
    </row>
    <row r="702" spans="1:13" x14ac:dyDescent="0.3">
      <c r="A702" s="105"/>
      <c r="B702" s="244"/>
      <c r="C702" s="269"/>
      <c r="D702" s="239"/>
      <c r="E702" s="270"/>
      <c r="F702" s="166"/>
      <c r="G702" s="166"/>
      <c r="H702" s="166"/>
      <c r="I702" s="166"/>
      <c r="J702" s="166"/>
      <c r="K702" s="166"/>
      <c r="L702" s="166"/>
      <c r="M702" s="166"/>
    </row>
    <row r="703" spans="1:13" x14ac:dyDescent="0.3">
      <c r="A703" s="105"/>
      <c r="B703" s="244"/>
      <c r="C703" s="269"/>
      <c r="D703" s="239"/>
      <c r="E703" s="270"/>
      <c r="F703" s="166"/>
      <c r="G703" s="166"/>
      <c r="H703" s="166"/>
      <c r="I703" s="166"/>
      <c r="J703" s="166"/>
      <c r="K703" s="166"/>
      <c r="L703" s="166"/>
      <c r="M703" s="166"/>
    </row>
    <row r="704" spans="1:13" x14ac:dyDescent="0.3">
      <c r="A704" s="105"/>
      <c r="B704" s="244"/>
      <c r="C704" s="269"/>
      <c r="D704" s="239"/>
      <c r="E704" s="270"/>
      <c r="F704" s="166"/>
      <c r="G704" s="166"/>
      <c r="H704" s="166"/>
      <c r="I704" s="166"/>
      <c r="J704" s="166"/>
      <c r="K704" s="166"/>
      <c r="L704" s="166"/>
      <c r="M704" s="166"/>
    </row>
    <row r="705" spans="1:13" x14ac:dyDescent="0.3">
      <c r="A705" s="105"/>
      <c r="B705" s="244"/>
      <c r="C705" s="269"/>
      <c r="D705" s="239"/>
      <c r="E705" s="270"/>
      <c r="F705" s="166"/>
      <c r="G705" s="166"/>
      <c r="H705" s="166"/>
      <c r="I705" s="166"/>
      <c r="J705" s="166"/>
      <c r="K705" s="166"/>
      <c r="L705" s="166"/>
      <c r="M705" s="166"/>
    </row>
    <row r="706" spans="1:13" x14ac:dyDescent="0.3">
      <c r="A706" s="105"/>
      <c r="B706" s="244"/>
      <c r="C706" s="269"/>
      <c r="D706" s="239"/>
      <c r="E706" s="270"/>
      <c r="F706" s="166"/>
      <c r="G706" s="166"/>
      <c r="H706" s="166"/>
      <c r="I706" s="166"/>
      <c r="J706" s="166"/>
      <c r="K706" s="166"/>
      <c r="L706" s="166"/>
      <c r="M706" s="166"/>
    </row>
    <row r="707" spans="1:13" x14ac:dyDescent="0.3">
      <c r="A707" s="105"/>
      <c r="B707" s="244"/>
      <c r="C707" s="269"/>
      <c r="D707" s="239"/>
      <c r="E707" s="270"/>
      <c r="F707" s="166"/>
      <c r="G707" s="166"/>
      <c r="H707" s="166"/>
      <c r="I707" s="166"/>
      <c r="J707" s="166"/>
      <c r="K707" s="166"/>
      <c r="L707" s="166"/>
      <c r="M707" s="166"/>
    </row>
    <row r="708" spans="1:13" x14ac:dyDescent="0.3">
      <c r="A708" s="105"/>
      <c r="B708" s="244"/>
      <c r="C708" s="269"/>
      <c r="D708" s="239"/>
      <c r="E708" s="270"/>
      <c r="F708" s="166"/>
      <c r="G708" s="166"/>
      <c r="H708" s="166"/>
      <c r="I708" s="166"/>
      <c r="J708" s="166"/>
      <c r="K708" s="166"/>
      <c r="L708" s="166"/>
      <c r="M708" s="166"/>
    </row>
    <row r="709" spans="1:13" x14ac:dyDescent="0.3">
      <c r="A709" s="105"/>
      <c r="B709" s="244"/>
      <c r="C709" s="269"/>
      <c r="D709" s="239"/>
      <c r="E709" s="270"/>
      <c r="F709" s="166"/>
      <c r="G709" s="166"/>
      <c r="H709" s="166"/>
      <c r="I709" s="166"/>
      <c r="J709" s="166"/>
      <c r="K709" s="166"/>
      <c r="L709" s="166"/>
      <c r="M709" s="166"/>
    </row>
    <row r="710" spans="1:13" x14ac:dyDescent="0.3">
      <c r="A710" s="105"/>
      <c r="B710" s="244"/>
      <c r="C710" s="269"/>
      <c r="D710" s="239"/>
      <c r="E710" s="270"/>
      <c r="F710" s="166"/>
      <c r="G710" s="166"/>
      <c r="H710" s="166"/>
      <c r="I710" s="166"/>
      <c r="J710" s="166"/>
      <c r="K710" s="166"/>
      <c r="L710" s="166"/>
      <c r="M710" s="166"/>
    </row>
    <row r="711" spans="1:13" x14ac:dyDescent="0.3">
      <c r="A711" s="105"/>
      <c r="B711" s="244"/>
      <c r="C711" s="269"/>
      <c r="D711" s="239"/>
      <c r="E711" s="270"/>
      <c r="F711" s="166"/>
      <c r="G711" s="166"/>
      <c r="H711" s="166"/>
      <c r="I711" s="166"/>
      <c r="J711" s="166"/>
      <c r="K711" s="166"/>
      <c r="L711" s="166"/>
      <c r="M711" s="166"/>
    </row>
    <row r="712" spans="1:13" x14ac:dyDescent="0.3">
      <c r="A712" s="105"/>
      <c r="B712" s="244"/>
      <c r="C712" s="269"/>
      <c r="D712" s="239"/>
      <c r="E712" s="270"/>
      <c r="F712" s="166"/>
      <c r="G712" s="166"/>
      <c r="H712" s="166"/>
      <c r="I712" s="166"/>
      <c r="J712" s="166"/>
      <c r="K712" s="166"/>
      <c r="L712" s="166"/>
      <c r="M712" s="166"/>
    </row>
    <row r="713" spans="1:13" x14ac:dyDescent="0.3">
      <c r="A713" s="105"/>
      <c r="B713" s="244"/>
      <c r="C713" s="269"/>
      <c r="D713" s="239"/>
      <c r="E713" s="270"/>
      <c r="F713" s="166"/>
      <c r="G713" s="166"/>
      <c r="H713" s="166"/>
      <c r="I713" s="166"/>
      <c r="J713" s="166"/>
      <c r="K713" s="166"/>
      <c r="L713" s="166"/>
      <c r="M713" s="166"/>
    </row>
    <row r="714" spans="1:13" x14ac:dyDescent="0.3">
      <c r="A714" s="105"/>
      <c r="B714" s="244"/>
      <c r="C714" s="269"/>
      <c r="D714" s="239"/>
      <c r="E714" s="270"/>
      <c r="F714" s="166"/>
      <c r="G714" s="166"/>
      <c r="H714" s="166"/>
      <c r="I714" s="166"/>
      <c r="J714" s="166"/>
      <c r="K714" s="166"/>
      <c r="L714" s="166"/>
      <c r="M714" s="166"/>
    </row>
    <row r="715" spans="1:13" x14ac:dyDescent="0.3">
      <c r="A715" s="105"/>
      <c r="B715" s="244"/>
      <c r="C715" s="269"/>
      <c r="D715" s="239"/>
      <c r="E715" s="270"/>
      <c r="F715" s="166"/>
      <c r="G715" s="166"/>
      <c r="H715" s="166"/>
      <c r="I715" s="166"/>
      <c r="J715" s="166"/>
      <c r="K715" s="166"/>
      <c r="L715" s="166"/>
      <c r="M715" s="166"/>
    </row>
    <row r="716" spans="1:13" x14ac:dyDescent="0.3">
      <c r="A716" s="105"/>
      <c r="B716" s="244"/>
      <c r="C716" s="269"/>
      <c r="D716" s="239"/>
      <c r="E716" s="270"/>
      <c r="F716" s="166"/>
      <c r="G716" s="166"/>
      <c r="H716" s="166"/>
      <c r="I716" s="166"/>
      <c r="J716" s="166"/>
      <c r="K716" s="166"/>
      <c r="L716" s="166"/>
      <c r="M716" s="166"/>
    </row>
    <row r="717" spans="1:13" x14ac:dyDescent="0.3">
      <c r="A717" s="105"/>
      <c r="B717" s="244"/>
      <c r="C717" s="269"/>
      <c r="D717" s="239"/>
      <c r="E717" s="270"/>
      <c r="F717" s="166"/>
      <c r="G717" s="166"/>
      <c r="H717" s="166"/>
      <c r="I717" s="166"/>
      <c r="J717" s="166"/>
      <c r="K717" s="166"/>
      <c r="L717" s="166"/>
      <c r="M717" s="166"/>
    </row>
    <row r="718" spans="1:13" x14ac:dyDescent="0.3">
      <c r="A718" s="105"/>
      <c r="B718" s="244"/>
      <c r="C718" s="269"/>
      <c r="D718" s="239"/>
      <c r="E718" s="270"/>
      <c r="F718" s="166"/>
      <c r="G718" s="166"/>
      <c r="H718" s="166"/>
      <c r="I718" s="166"/>
      <c r="J718" s="166"/>
      <c r="K718" s="166"/>
      <c r="L718" s="166"/>
      <c r="M718" s="166"/>
    </row>
    <row r="719" spans="1:13" x14ac:dyDescent="0.3">
      <c r="A719" s="105"/>
      <c r="B719" s="244"/>
      <c r="C719" s="269"/>
      <c r="D719" s="239"/>
      <c r="E719" s="270"/>
      <c r="F719" s="166"/>
      <c r="G719" s="166"/>
      <c r="H719" s="166"/>
      <c r="I719" s="166"/>
      <c r="J719" s="166"/>
      <c r="K719" s="166"/>
      <c r="L719" s="166"/>
      <c r="M719" s="166"/>
    </row>
    <row r="720" spans="1:13" x14ac:dyDescent="0.3">
      <c r="A720" s="105"/>
      <c r="B720" s="244"/>
      <c r="C720" s="269"/>
      <c r="D720" s="239"/>
      <c r="E720" s="270"/>
      <c r="F720" s="166"/>
      <c r="G720" s="166"/>
      <c r="H720" s="166"/>
      <c r="I720" s="166"/>
      <c r="J720" s="166"/>
      <c r="K720" s="166"/>
      <c r="L720" s="166"/>
      <c r="M720" s="166"/>
    </row>
    <row r="721" spans="1:13" x14ac:dyDescent="0.3">
      <c r="A721" s="105"/>
      <c r="B721" s="244"/>
      <c r="C721" s="269"/>
      <c r="D721" s="239"/>
      <c r="E721" s="270"/>
      <c r="F721" s="166"/>
      <c r="G721" s="166"/>
      <c r="H721" s="166"/>
      <c r="I721" s="166"/>
      <c r="J721" s="166"/>
      <c r="K721" s="166"/>
      <c r="L721" s="166"/>
      <c r="M721" s="166"/>
    </row>
    <row r="722" spans="1:13" x14ac:dyDescent="0.3">
      <c r="A722" s="105"/>
      <c r="B722" s="244"/>
      <c r="C722" s="269"/>
      <c r="D722" s="239"/>
      <c r="E722" s="270"/>
      <c r="F722" s="166"/>
      <c r="G722" s="166"/>
      <c r="H722" s="166"/>
      <c r="I722" s="166"/>
      <c r="J722" s="166"/>
      <c r="K722" s="166"/>
      <c r="L722" s="166"/>
      <c r="M722" s="166"/>
    </row>
    <row r="723" spans="1:13" x14ac:dyDescent="0.3">
      <c r="A723" s="105"/>
      <c r="B723" s="244"/>
      <c r="C723" s="269"/>
      <c r="D723" s="239"/>
      <c r="E723" s="270"/>
      <c r="F723" s="166"/>
      <c r="G723" s="166"/>
      <c r="H723" s="166"/>
      <c r="I723" s="166"/>
      <c r="J723" s="166"/>
      <c r="K723" s="166"/>
      <c r="L723" s="166"/>
      <c r="M723" s="166"/>
    </row>
    <row r="724" spans="1:13" x14ac:dyDescent="0.3">
      <c r="A724" s="105"/>
      <c r="B724" s="244"/>
      <c r="C724" s="269"/>
      <c r="D724" s="239"/>
      <c r="E724" s="270"/>
      <c r="F724" s="166"/>
      <c r="G724" s="166"/>
      <c r="H724" s="166"/>
      <c r="I724" s="166"/>
      <c r="J724" s="166"/>
      <c r="K724" s="166"/>
      <c r="L724" s="166"/>
      <c r="M724" s="166"/>
    </row>
    <row r="725" spans="1:13" x14ac:dyDescent="0.3">
      <c r="A725" s="105"/>
      <c r="B725" s="244"/>
      <c r="C725" s="269"/>
      <c r="D725" s="239"/>
      <c r="E725" s="270"/>
      <c r="F725" s="166"/>
      <c r="G725" s="166"/>
      <c r="H725" s="166"/>
      <c r="I725" s="166"/>
      <c r="J725" s="166"/>
      <c r="K725" s="166"/>
      <c r="L725" s="166"/>
      <c r="M725" s="166"/>
    </row>
    <row r="726" spans="1:13" x14ac:dyDescent="0.3">
      <c r="A726" s="105"/>
      <c r="B726" s="244"/>
      <c r="C726" s="269"/>
      <c r="D726" s="239"/>
      <c r="E726" s="270"/>
      <c r="F726" s="166"/>
      <c r="G726" s="166"/>
      <c r="H726" s="166"/>
      <c r="I726" s="166"/>
      <c r="J726" s="166"/>
      <c r="K726" s="166"/>
      <c r="L726" s="166"/>
      <c r="M726" s="166"/>
    </row>
    <row r="727" spans="1:13" x14ac:dyDescent="0.3">
      <c r="A727" s="105"/>
      <c r="B727" s="244"/>
      <c r="C727" s="269"/>
      <c r="D727" s="239"/>
      <c r="E727" s="270"/>
      <c r="F727" s="166"/>
      <c r="G727" s="166"/>
      <c r="H727" s="166"/>
      <c r="I727" s="166"/>
      <c r="J727" s="166"/>
      <c r="K727" s="166"/>
      <c r="L727" s="166"/>
      <c r="M727" s="166"/>
    </row>
    <row r="728" spans="1:13" x14ac:dyDescent="0.3">
      <c r="A728" s="105"/>
      <c r="B728" s="244"/>
      <c r="C728" s="269"/>
      <c r="D728" s="239"/>
      <c r="E728" s="270"/>
      <c r="F728" s="166"/>
      <c r="G728" s="166"/>
      <c r="H728" s="166"/>
      <c r="I728" s="166"/>
      <c r="J728" s="166"/>
      <c r="K728" s="166"/>
      <c r="L728" s="166"/>
      <c r="M728" s="166"/>
    </row>
    <row r="729" spans="1:13" x14ac:dyDescent="0.3">
      <c r="A729" s="105"/>
      <c r="B729" s="244"/>
      <c r="C729" s="269"/>
      <c r="D729" s="239"/>
      <c r="E729" s="270"/>
      <c r="F729" s="166"/>
      <c r="G729" s="166"/>
      <c r="H729" s="166"/>
      <c r="I729" s="166"/>
      <c r="J729" s="166"/>
      <c r="K729" s="166"/>
      <c r="L729" s="166"/>
      <c r="M729" s="166"/>
    </row>
    <row r="730" spans="1:13" x14ac:dyDescent="0.3">
      <c r="A730" s="105"/>
      <c r="B730" s="244"/>
      <c r="C730" s="269"/>
      <c r="D730" s="239"/>
      <c r="E730" s="270"/>
      <c r="F730" s="166"/>
      <c r="G730" s="166"/>
      <c r="H730" s="166"/>
      <c r="I730" s="166"/>
      <c r="J730" s="166"/>
      <c r="K730" s="166"/>
      <c r="L730" s="166"/>
      <c r="M730" s="166"/>
    </row>
    <row r="731" spans="1:13" x14ac:dyDescent="0.3">
      <c r="A731" s="105"/>
      <c r="B731" s="244"/>
      <c r="C731" s="269"/>
      <c r="D731" s="239"/>
      <c r="E731" s="270"/>
      <c r="F731" s="166"/>
      <c r="G731" s="166"/>
      <c r="H731" s="166"/>
      <c r="I731" s="166"/>
      <c r="J731" s="166"/>
      <c r="K731" s="166"/>
      <c r="L731" s="166"/>
      <c r="M731" s="166"/>
    </row>
    <row r="732" spans="1:13" x14ac:dyDescent="0.3">
      <c r="A732" s="105"/>
      <c r="B732" s="244"/>
      <c r="C732" s="269"/>
      <c r="D732" s="239"/>
      <c r="E732" s="270"/>
      <c r="F732" s="166"/>
      <c r="G732" s="166"/>
      <c r="H732" s="166"/>
      <c r="I732" s="166"/>
      <c r="J732" s="166"/>
      <c r="K732" s="166"/>
      <c r="L732" s="166"/>
      <c r="M732" s="166"/>
    </row>
    <row r="733" spans="1:13" x14ac:dyDescent="0.3">
      <c r="A733" s="105"/>
      <c r="B733" s="244"/>
      <c r="C733" s="269"/>
      <c r="D733" s="239"/>
      <c r="E733" s="270"/>
      <c r="F733" s="166"/>
      <c r="G733" s="166"/>
      <c r="H733" s="166"/>
      <c r="I733" s="166"/>
      <c r="J733" s="166"/>
      <c r="K733" s="166"/>
      <c r="L733" s="166"/>
      <c r="M733" s="166"/>
    </row>
    <row r="734" spans="1:13" x14ac:dyDescent="0.3">
      <c r="A734" s="105"/>
      <c r="B734" s="244"/>
      <c r="C734" s="269"/>
      <c r="D734" s="239"/>
      <c r="E734" s="270"/>
      <c r="F734" s="166"/>
      <c r="G734" s="166"/>
      <c r="H734" s="166"/>
      <c r="I734" s="166"/>
      <c r="J734" s="166"/>
      <c r="K734" s="166"/>
      <c r="L734" s="166"/>
      <c r="M734" s="166"/>
    </row>
    <row r="735" spans="1:13" x14ac:dyDescent="0.3">
      <c r="A735" s="105"/>
      <c r="B735" s="244"/>
      <c r="C735" s="269"/>
      <c r="D735" s="239"/>
      <c r="E735" s="270"/>
      <c r="F735" s="166"/>
      <c r="G735" s="166"/>
      <c r="H735" s="166"/>
      <c r="I735" s="166"/>
      <c r="J735" s="166"/>
      <c r="K735" s="166"/>
      <c r="L735" s="166"/>
      <c r="M735" s="166"/>
    </row>
    <row r="736" spans="1:13" x14ac:dyDescent="0.3">
      <c r="A736" s="105"/>
      <c r="B736" s="244"/>
      <c r="C736" s="269"/>
      <c r="D736" s="239"/>
      <c r="E736" s="270"/>
      <c r="F736" s="166"/>
      <c r="G736" s="166"/>
      <c r="H736" s="166"/>
      <c r="I736" s="166"/>
      <c r="J736" s="166"/>
      <c r="K736" s="166"/>
      <c r="L736" s="166"/>
      <c r="M736" s="166"/>
    </row>
    <row r="737" spans="1:13" x14ac:dyDescent="0.3">
      <c r="A737" s="105"/>
      <c r="B737" s="244"/>
      <c r="C737" s="269"/>
      <c r="D737" s="239"/>
      <c r="E737" s="270"/>
      <c r="F737" s="166"/>
      <c r="G737" s="166"/>
      <c r="H737" s="166"/>
      <c r="I737" s="166"/>
      <c r="J737" s="166"/>
      <c r="K737" s="166"/>
      <c r="L737" s="166"/>
      <c r="M737" s="166"/>
    </row>
    <row r="738" spans="1:13" x14ac:dyDescent="0.3">
      <c r="A738" s="105"/>
      <c r="B738" s="244"/>
      <c r="C738" s="269"/>
      <c r="D738" s="239"/>
      <c r="E738" s="270"/>
      <c r="F738" s="166"/>
      <c r="G738" s="166"/>
      <c r="H738" s="166"/>
      <c r="I738" s="166"/>
      <c r="J738" s="166"/>
      <c r="K738" s="166"/>
      <c r="L738" s="166"/>
      <c r="M738" s="166"/>
    </row>
    <row r="739" spans="1:13" x14ac:dyDescent="0.3">
      <c r="A739" s="105"/>
      <c r="B739" s="244"/>
      <c r="C739" s="269"/>
      <c r="D739" s="239"/>
      <c r="E739" s="270"/>
      <c r="F739" s="166"/>
      <c r="G739" s="166"/>
      <c r="H739" s="166"/>
      <c r="I739" s="166"/>
      <c r="J739" s="166"/>
      <c r="K739" s="166"/>
      <c r="L739" s="166"/>
      <c r="M739" s="166"/>
    </row>
    <row r="740" spans="1:13" x14ac:dyDescent="0.3">
      <c r="A740" s="105"/>
      <c r="B740" s="244"/>
      <c r="C740" s="269"/>
      <c r="D740" s="239"/>
      <c r="E740" s="270"/>
      <c r="F740" s="166"/>
      <c r="G740" s="166"/>
      <c r="H740" s="166"/>
      <c r="I740" s="166"/>
      <c r="J740" s="166"/>
      <c r="K740" s="166"/>
      <c r="L740" s="166"/>
      <c r="M740" s="166"/>
    </row>
    <row r="741" spans="1:13" x14ac:dyDescent="0.3">
      <c r="A741" s="105"/>
      <c r="B741" s="244"/>
      <c r="C741" s="269"/>
      <c r="D741" s="239"/>
      <c r="E741" s="270"/>
      <c r="F741" s="166"/>
      <c r="G741" s="166"/>
      <c r="H741" s="166"/>
      <c r="I741" s="166"/>
      <c r="J741" s="166"/>
      <c r="K741" s="166"/>
      <c r="L741" s="166"/>
      <c r="M741" s="166"/>
    </row>
    <row r="742" spans="1:13" x14ac:dyDescent="0.3">
      <c r="A742" s="105"/>
      <c r="B742" s="244"/>
      <c r="C742" s="269"/>
      <c r="D742" s="239"/>
      <c r="E742" s="270"/>
      <c r="F742" s="166"/>
      <c r="G742" s="166"/>
      <c r="H742" s="166"/>
      <c r="I742" s="166"/>
      <c r="J742" s="166"/>
      <c r="K742" s="166"/>
      <c r="L742" s="166"/>
      <c r="M742" s="166"/>
    </row>
    <row r="743" spans="1:13" x14ac:dyDescent="0.3">
      <c r="A743" s="105"/>
      <c r="B743" s="244"/>
      <c r="C743" s="269"/>
      <c r="D743" s="239"/>
      <c r="E743" s="270"/>
      <c r="F743" s="166"/>
      <c r="G743" s="166"/>
      <c r="H743" s="166"/>
      <c r="I743" s="166"/>
      <c r="J743" s="166"/>
      <c r="K743" s="166"/>
      <c r="L743" s="166"/>
      <c r="M743" s="166"/>
    </row>
    <row r="744" spans="1:13" x14ac:dyDescent="0.3">
      <c r="A744" s="105"/>
      <c r="B744" s="244"/>
      <c r="C744" s="269"/>
      <c r="D744" s="239"/>
      <c r="E744" s="270"/>
      <c r="F744" s="166"/>
      <c r="G744" s="166"/>
      <c r="H744" s="166"/>
      <c r="I744" s="166"/>
      <c r="J744" s="166"/>
      <c r="K744" s="166"/>
      <c r="L744" s="166"/>
      <c r="M744" s="166"/>
    </row>
    <row r="745" spans="1:13" x14ac:dyDescent="0.3">
      <c r="A745" s="105"/>
      <c r="B745" s="244"/>
      <c r="C745" s="269"/>
      <c r="D745" s="239"/>
      <c r="E745" s="270"/>
      <c r="F745" s="166"/>
      <c r="G745" s="166"/>
      <c r="H745" s="166"/>
      <c r="I745" s="166"/>
      <c r="J745" s="166"/>
      <c r="K745" s="166"/>
      <c r="L745" s="166"/>
      <c r="M745" s="166"/>
    </row>
    <row r="746" spans="1:13" x14ac:dyDescent="0.3">
      <c r="A746" s="105"/>
      <c r="B746" s="244"/>
      <c r="C746" s="269"/>
      <c r="D746" s="239"/>
      <c r="E746" s="270"/>
      <c r="F746" s="166"/>
      <c r="G746" s="166"/>
      <c r="H746" s="166"/>
      <c r="I746" s="166"/>
      <c r="J746" s="166"/>
      <c r="K746" s="166"/>
      <c r="L746" s="166"/>
      <c r="M746" s="166"/>
    </row>
    <row r="747" spans="1:13" x14ac:dyDescent="0.3">
      <c r="A747" s="105"/>
      <c r="B747" s="244"/>
      <c r="C747" s="269"/>
      <c r="D747" s="239"/>
      <c r="E747" s="270"/>
      <c r="F747" s="166"/>
      <c r="G747" s="166"/>
      <c r="H747" s="166"/>
      <c r="I747" s="166"/>
      <c r="J747" s="166"/>
      <c r="K747" s="166"/>
      <c r="L747" s="166"/>
      <c r="M747" s="166"/>
    </row>
    <row r="748" spans="1:13" x14ac:dyDescent="0.3">
      <c r="A748" s="105"/>
      <c r="B748" s="244"/>
      <c r="C748" s="269"/>
      <c r="D748" s="239"/>
      <c r="E748" s="270"/>
      <c r="F748" s="166"/>
      <c r="G748" s="166"/>
      <c r="H748" s="166"/>
      <c r="I748" s="166"/>
      <c r="J748" s="166"/>
      <c r="K748" s="166"/>
      <c r="L748" s="166"/>
      <c r="M748" s="166"/>
    </row>
    <row r="749" spans="1:13" x14ac:dyDescent="0.3">
      <c r="A749" s="105"/>
      <c r="B749" s="244"/>
      <c r="C749" s="269"/>
      <c r="D749" s="239"/>
      <c r="E749" s="270"/>
      <c r="F749" s="166"/>
      <c r="G749" s="166"/>
      <c r="H749" s="166"/>
      <c r="I749" s="166"/>
      <c r="J749" s="166"/>
      <c r="K749" s="166"/>
      <c r="L749" s="166"/>
      <c r="M749" s="166"/>
    </row>
    <row r="750" spans="1:13" x14ac:dyDescent="0.3">
      <c r="A750" s="105"/>
      <c r="B750" s="244"/>
      <c r="C750" s="269"/>
      <c r="D750" s="239"/>
      <c r="E750" s="270"/>
      <c r="F750" s="166"/>
      <c r="G750" s="166"/>
      <c r="H750" s="166"/>
      <c r="I750" s="166"/>
      <c r="J750" s="166"/>
      <c r="K750" s="166"/>
      <c r="L750" s="166"/>
      <c r="M750" s="166"/>
    </row>
    <row r="751" spans="1:13" x14ac:dyDescent="0.3">
      <c r="A751" s="105"/>
      <c r="B751" s="244"/>
      <c r="C751" s="269"/>
      <c r="D751" s="239"/>
      <c r="E751" s="270"/>
      <c r="F751" s="166"/>
      <c r="G751" s="166"/>
      <c r="H751" s="166"/>
      <c r="I751" s="166"/>
      <c r="J751" s="166"/>
      <c r="K751" s="166"/>
      <c r="L751" s="166"/>
      <c r="M751" s="166"/>
    </row>
    <row r="752" spans="1:13" x14ac:dyDescent="0.3">
      <c r="A752" s="105"/>
      <c r="B752" s="244"/>
      <c r="C752" s="269"/>
      <c r="D752" s="239"/>
      <c r="E752" s="270"/>
      <c r="F752" s="166"/>
      <c r="G752" s="166"/>
      <c r="H752" s="166"/>
      <c r="I752" s="166"/>
      <c r="J752" s="166"/>
      <c r="K752" s="166"/>
      <c r="L752" s="166"/>
      <c r="M752" s="166"/>
    </row>
    <row r="753" spans="1:13" x14ac:dyDescent="0.3">
      <c r="A753" s="105"/>
      <c r="B753" s="244"/>
      <c r="C753" s="269"/>
      <c r="D753" s="239"/>
      <c r="E753" s="270"/>
      <c r="F753" s="166"/>
      <c r="G753" s="166"/>
      <c r="H753" s="166"/>
      <c r="I753" s="166"/>
      <c r="J753" s="166"/>
      <c r="K753" s="166"/>
      <c r="L753" s="166"/>
      <c r="M753" s="166"/>
    </row>
    <row r="754" spans="1:13" x14ac:dyDescent="0.3">
      <c r="A754" s="105"/>
      <c r="B754" s="244"/>
      <c r="C754" s="269"/>
      <c r="D754" s="239"/>
      <c r="E754" s="270"/>
      <c r="F754" s="166"/>
      <c r="G754" s="166"/>
      <c r="H754" s="166"/>
      <c r="I754" s="166"/>
      <c r="J754" s="166"/>
      <c r="K754" s="166"/>
      <c r="L754" s="166"/>
      <c r="M754" s="166"/>
    </row>
    <row r="755" spans="1:13" x14ac:dyDescent="0.3">
      <c r="A755" s="105"/>
      <c r="B755" s="244"/>
      <c r="C755" s="269"/>
      <c r="D755" s="239"/>
      <c r="E755" s="270"/>
      <c r="F755" s="166"/>
      <c r="G755" s="166"/>
      <c r="H755" s="166"/>
      <c r="I755" s="166"/>
      <c r="J755" s="166"/>
      <c r="K755" s="166"/>
      <c r="L755" s="166"/>
      <c r="M755" s="166"/>
    </row>
    <row r="756" spans="1:13" x14ac:dyDescent="0.3">
      <c r="A756" s="105"/>
      <c r="B756" s="244"/>
      <c r="C756" s="269"/>
      <c r="D756" s="239"/>
      <c r="E756" s="270"/>
      <c r="F756" s="166"/>
      <c r="G756" s="166"/>
      <c r="H756" s="166"/>
      <c r="I756" s="166"/>
      <c r="J756" s="166"/>
      <c r="K756" s="166"/>
      <c r="L756" s="166"/>
      <c r="M756" s="166"/>
    </row>
    <row r="757" spans="1:13" x14ac:dyDescent="0.3">
      <c r="A757" s="105"/>
      <c r="B757" s="244"/>
      <c r="C757" s="269"/>
      <c r="D757" s="239"/>
      <c r="E757" s="270"/>
      <c r="F757" s="166"/>
      <c r="G757" s="166"/>
      <c r="H757" s="166"/>
      <c r="I757" s="166"/>
      <c r="J757" s="166"/>
      <c r="K757" s="166"/>
      <c r="L757" s="166"/>
      <c r="M757" s="166"/>
    </row>
    <row r="758" spans="1:13" x14ac:dyDescent="0.3">
      <c r="A758" s="105"/>
      <c r="B758" s="244"/>
      <c r="C758" s="269"/>
      <c r="D758" s="239"/>
      <c r="E758" s="270"/>
      <c r="F758" s="166"/>
      <c r="G758" s="166"/>
      <c r="H758" s="166"/>
      <c r="I758" s="166"/>
      <c r="J758" s="166"/>
      <c r="K758" s="166"/>
      <c r="L758" s="166"/>
      <c r="M758" s="166"/>
    </row>
    <row r="759" spans="1:13" x14ac:dyDescent="0.3">
      <c r="A759" s="105"/>
      <c r="B759" s="244"/>
      <c r="C759" s="269"/>
      <c r="D759" s="239"/>
      <c r="E759" s="270"/>
      <c r="F759" s="166"/>
      <c r="G759" s="166"/>
      <c r="H759" s="166"/>
      <c r="I759" s="166"/>
      <c r="J759" s="166"/>
      <c r="K759" s="166"/>
      <c r="L759" s="166"/>
      <c r="M759" s="166"/>
    </row>
    <row r="760" spans="1:13" x14ac:dyDescent="0.3">
      <c r="A760" s="105"/>
      <c r="B760" s="244"/>
      <c r="C760" s="269"/>
      <c r="D760" s="239"/>
      <c r="E760" s="270"/>
      <c r="F760" s="166"/>
      <c r="G760" s="166"/>
      <c r="H760" s="166"/>
      <c r="I760" s="166"/>
      <c r="J760" s="166"/>
      <c r="K760" s="166"/>
      <c r="L760" s="166"/>
      <c r="M760" s="166"/>
    </row>
    <row r="761" spans="1:13" x14ac:dyDescent="0.3">
      <c r="A761" s="105"/>
      <c r="B761" s="244"/>
      <c r="C761" s="269"/>
      <c r="D761" s="239"/>
      <c r="E761" s="270"/>
      <c r="F761" s="166"/>
      <c r="G761" s="166"/>
      <c r="H761" s="166"/>
      <c r="I761" s="166"/>
      <c r="J761" s="166"/>
      <c r="K761" s="166"/>
      <c r="L761" s="166"/>
      <c r="M761" s="166"/>
    </row>
    <row r="762" spans="1:13" x14ac:dyDescent="0.3">
      <c r="A762" s="105"/>
      <c r="B762" s="244"/>
      <c r="C762" s="269"/>
      <c r="D762" s="239"/>
      <c r="E762" s="270"/>
      <c r="F762" s="166"/>
      <c r="G762" s="166"/>
      <c r="H762" s="166"/>
      <c r="I762" s="166"/>
      <c r="J762" s="166"/>
      <c r="K762" s="166"/>
      <c r="L762" s="166"/>
      <c r="M762" s="166"/>
    </row>
    <row r="763" spans="1:13" x14ac:dyDescent="0.3">
      <c r="A763" s="105"/>
      <c r="B763" s="244"/>
      <c r="C763" s="269"/>
      <c r="D763" s="239"/>
      <c r="E763" s="270"/>
      <c r="F763" s="166"/>
      <c r="G763" s="166"/>
      <c r="H763" s="166"/>
      <c r="I763" s="166"/>
      <c r="J763" s="166"/>
      <c r="K763" s="166"/>
      <c r="L763" s="166"/>
      <c r="M763" s="166"/>
    </row>
    <row r="764" spans="1:13" x14ac:dyDescent="0.3">
      <c r="A764" s="105"/>
      <c r="B764" s="244"/>
      <c r="C764" s="269"/>
      <c r="D764" s="239"/>
      <c r="E764" s="270"/>
      <c r="F764" s="166"/>
      <c r="G764" s="166"/>
      <c r="H764" s="166"/>
      <c r="I764" s="166"/>
      <c r="J764" s="166"/>
      <c r="K764" s="166"/>
      <c r="L764" s="166"/>
      <c r="M764" s="166"/>
    </row>
    <row r="765" spans="1:13" x14ac:dyDescent="0.3">
      <c r="A765" s="105"/>
      <c r="B765" s="244"/>
      <c r="C765" s="269"/>
      <c r="D765" s="239"/>
      <c r="E765" s="270"/>
      <c r="F765" s="166"/>
      <c r="G765" s="166"/>
      <c r="H765" s="166"/>
      <c r="I765" s="166"/>
      <c r="J765" s="166"/>
      <c r="K765" s="166"/>
      <c r="L765" s="166"/>
      <c r="M765" s="166"/>
    </row>
    <row r="766" spans="1:13" x14ac:dyDescent="0.3">
      <c r="A766" s="105"/>
      <c r="B766" s="244"/>
      <c r="C766" s="269"/>
      <c r="D766" s="239"/>
      <c r="E766" s="270"/>
      <c r="F766" s="166"/>
      <c r="G766" s="166"/>
      <c r="H766" s="166"/>
      <c r="I766" s="166"/>
      <c r="J766" s="166"/>
      <c r="K766" s="166"/>
      <c r="L766" s="166"/>
      <c r="M766" s="166"/>
    </row>
    <row r="767" spans="1:13" x14ac:dyDescent="0.3">
      <c r="A767" s="105"/>
      <c r="B767" s="244"/>
      <c r="C767" s="269"/>
      <c r="D767" s="239"/>
      <c r="E767" s="270"/>
      <c r="F767" s="166"/>
      <c r="G767" s="166"/>
      <c r="H767" s="166"/>
      <c r="I767" s="166"/>
      <c r="J767" s="166"/>
      <c r="K767" s="166"/>
      <c r="L767" s="166"/>
      <c r="M767" s="166"/>
    </row>
    <row r="768" spans="1:13" x14ac:dyDescent="0.3">
      <c r="A768" s="105"/>
      <c r="B768" s="244"/>
      <c r="C768" s="269"/>
      <c r="D768" s="239"/>
      <c r="E768" s="270"/>
      <c r="F768" s="166"/>
      <c r="G768" s="166"/>
      <c r="H768" s="166"/>
      <c r="I768" s="166"/>
      <c r="J768" s="166"/>
      <c r="K768" s="166"/>
      <c r="L768" s="166"/>
      <c r="M768" s="166"/>
    </row>
    <row r="769" spans="1:13" x14ac:dyDescent="0.3">
      <c r="A769" s="105"/>
      <c r="B769" s="244"/>
      <c r="C769" s="269"/>
      <c r="D769" s="239"/>
      <c r="E769" s="270"/>
      <c r="F769" s="166"/>
      <c r="G769" s="166"/>
      <c r="H769" s="166"/>
      <c r="I769" s="166"/>
      <c r="J769" s="166"/>
      <c r="K769" s="166"/>
      <c r="L769" s="166"/>
      <c r="M769" s="166"/>
    </row>
    <row r="770" spans="1:13" x14ac:dyDescent="0.3">
      <c r="A770" s="105"/>
      <c r="B770" s="244"/>
      <c r="C770" s="269"/>
      <c r="D770" s="239"/>
      <c r="E770" s="270"/>
      <c r="F770" s="166"/>
      <c r="G770" s="166"/>
      <c r="H770" s="166"/>
      <c r="I770" s="166"/>
      <c r="J770" s="166"/>
      <c r="K770" s="166"/>
      <c r="L770" s="166"/>
      <c r="M770" s="166"/>
    </row>
    <row r="771" spans="1:13" x14ac:dyDescent="0.3">
      <c r="A771" s="105"/>
      <c r="B771" s="244"/>
      <c r="C771" s="269"/>
      <c r="D771" s="239"/>
      <c r="E771" s="270"/>
      <c r="F771" s="166"/>
      <c r="G771" s="166"/>
      <c r="H771" s="166"/>
      <c r="I771" s="166"/>
      <c r="J771" s="166"/>
      <c r="K771" s="166"/>
      <c r="L771" s="166"/>
      <c r="M771" s="166"/>
    </row>
    <row r="772" spans="1:13" x14ac:dyDescent="0.3">
      <c r="A772" s="105"/>
      <c r="B772" s="244"/>
      <c r="C772" s="269"/>
      <c r="D772" s="239"/>
      <c r="E772" s="270"/>
      <c r="F772" s="166"/>
      <c r="G772" s="166"/>
      <c r="H772" s="166"/>
      <c r="I772" s="166"/>
      <c r="J772" s="166"/>
      <c r="K772" s="166"/>
      <c r="L772" s="166"/>
      <c r="M772" s="166"/>
    </row>
    <row r="773" spans="1:13" x14ac:dyDescent="0.3">
      <c r="A773" s="105"/>
      <c r="B773" s="244"/>
      <c r="C773" s="269"/>
      <c r="D773" s="239"/>
      <c r="E773" s="270"/>
      <c r="F773" s="166"/>
      <c r="G773" s="166"/>
      <c r="H773" s="166"/>
      <c r="I773" s="166"/>
      <c r="J773" s="166"/>
      <c r="K773" s="166"/>
      <c r="L773" s="166"/>
      <c r="M773" s="166"/>
    </row>
    <row r="774" spans="1:13" x14ac:dyDescent="0.3">
      <c r="A774" s="105"/>
      <c r="B774" s="244"/>
      <c r="C774" s="269"/>
      <c r="D774" s="239"/>
      <c r="E774" s="270"/>
      <c r="F774" s="166"/>
      <c r="G774" s="166"/>
      <c r="H774" s="166"/>
      <c r="I774" s="166"/>
      <c r="J774" s="166"/>
      <c r="K774" s="166"/>
      <c r="L774" s="166"/>
      <c r="M774" s="166"/>
    </row>
    <row r="775" spans="1:13" x14ac:dyDescent="0.3">
      <c r="A775" s="105"/>
      <c r="B775" s="244"/>
      <c r="C775" s="269"/>
      <c r="D775" s="239"/>
      <c r="E775" s="270"/>
      <c r="F775" s="166"/>
      <c r="G775" s="166"/>
      <c r="H775" s="166"/>
      <c r="I775" s="166"/>
      <c r="J775" s="166"/>
      <c r="K775" s="166"/>
      <c r="L775" s="166"/>
      <c r="M775" s="166"/>
    </row>
    <row r="776" spans="1:13" x14ac:dyDescent="0.3">
      <c r="A776" s="105"/>
      <c r="B776" s="244"/>
      <c r="C776" s="269"/>
      <c r="D776" s="239"/>
      <c r="E776" s="270"/>
      <c r="F776" s="166"/>
      <c r="G776" s="166"/>
      <c r="H776" s="166"/>
      <c r="I776" s="166"/>
      <c r="J776" s="166"/>
      <c r="K776" s="166"/>
      <c r="L776" s="166"/>
      <c r="M776" s="166"/>
    </row>
    <row r="777" spans="1:13" x14ac:dyDescent="0.3">
      <c r="A777" s="105"/>
      <c r="B777" s="244"/>
      <c r="C777" s="269"/>
      <c r="D777" s="239"/>
      <c r="E777" s="270"/>
      <c r="F777" s="166"/>
      <c r="G777" s="166"/>
      <c r="H777" s="166"/>
      <c r="I777" s="166"/>
      <c r="J777" s="166"/>
      <c r="K777" s="166"/>
      <c r="L777" s="166"/>
      <c r="M777" s="166"/>
    </row>
    <row r="778" spans="1:13" x14ac:dyDescent="0.3">
      <c r="A778" s="105"/>
      <c r="B778" s="244"/>
      <c r="C778" s="269"/>
      <c r="D778" s="239"/>
      <c r="E778" s="270"/>
      <c r="F778" s="166"/>
      <c r="G778" s="166"/>
      <c r="H778" s="166"/>
      <c r="I778" s="166"/>
      <c r="J778" s="166"/>
      <c r="K778" s="166"/>
      <c r="L778" s="166"/>
      <c r="M778" s="166"/>
    </row>
    <row r="779" spans="1:13" x14ac:dyDescent="0.3">
      <c r="A779" s="105"/>
      <c r="B779" s="244"/>
      <c r="C779" s="269"/>
      <c r="D779" s="239"/>
      <c r="E779" s="270"/>
      <c r="F779" s="166"/>
      <c r="G779" s="166"/>
      <c r="H779" s="166"/>
      <c r="I779" s="166"/>
      <c r="J779" s="166"/>
      <c r="K779" s="166"/>
      <c r="L779" s="166"/>
      <c r="M779" s="166"/>
    </row>
    <row r="780" spans="1:13" x14ac:dyDescent="0.3">
      <c r="A780" s="105"/>
      <c r="B780" s="244"/>
      <c r="C780" s="269"/>
      <c r="D780" s="239"/>
      <c r="E780" s="270"/>
      <c r="F780" s="166"/>
      <c r="G780" s="166"/>
      <c r="H780" s="166"/>
      <c r="I780" s="166"/>
      <c r="J780" s="166"/>
      <c r="K780" s="166"/>
      <c r="L780" s="166"/>
      <c r="M780" s="166"/>
    </row>
    <row r="781" spans="1:13" x14ac:dyDescent="0.3">
      <c r="A781" s="105"/>
      <c r="B781" s="244"/>
      <c r="C781" s="269"/>
      <c r="D781" s="239"/>
      <c r="E781" s="270"/>
      <c r="F781" s="166"/>
      <c r="G781" s="166"/>
      <c r="H781" s="166"/>
      <c r="I781" s="166"/>
      <c r="J781" s="166"/>
      <c r="K781" s="166"/>
      <c r="L781" s="166"/>
      <c r="M781" s="166"/>
    </row>
    <row r="782" spans="1:13" x14ac:dyDescent="0.3">
      <c r="A782" s="105"/>
      <c r="B782" s="244"/>
      <c r="C782" s="269"/>
      <c r="D782" s="239"/>
      <c r="E782" s="270"/>
      <c r="F782" s="166"/>
      <c r="G782" s="166"/>
      <c r="H782" s="166"/>
      <c r="I782" s="166"/>
      <c r="J782" s="166"/>
      <c r="K782" s="166"/>
      <c r="L782" s="166"/>
      <c r="M782" s="166"/>
    </row>
    <row r="783" spans="1:13" x14ac:dyDescent="0.3">
      <c r="A783" s="105"/>
      <c r="B783" s="244"/>
      <c r="C783" s="269"/>
      <c r="D783" s="239"/>
      <c r="E783" s="270"/>
      <c r="F783" s="166"/>
      <c r="G783" s="166"/>
      <c r="H783" s="166"/>
      <c r="I783" s="166"/>
      <c r="J783" s="166"/>
      <c r="K783" s="166"/>
      <c r="L783" s="166"/>
      <c r="M783" s="166"/>
    </row>
    <row r="784" spans="1:13" x14ac:dyDescent="0.3">
      <c r="A784" s="105"/>
      <c r="B784" s="244"/>
      <c r="C784" s="269"/>
      <c r="D784" s="239"/>
      <c r="E784" s="270"/>
      <c r="F784" s="166"/>
      <c r="G784" s="166"/>
      <c r="H784" s="166"/>
      <c r="I784" s="166"/>
      <c r="J784" s="166"/>
      <c r="K784" s="166"/>
      <c r="L784" s="166"/>
      <c r="M784" s="166"/>
    </row>
    <row r="785" spans="1:13" x14ac:dyDescent="0.3">
      <c r="A785" s="105"/>
      <c r="B785" s="244"/>
      <c r="C785" s="269"/>
      <c r="D785" s="239"/>
      <c r="E785" s="270"/>
      <c r="F785" s="166"/>
      <c r="G785" s="166"/>
      <c r="H785" s="166"/>
      <c r="I785" s="166"/>
      <c r="J785" s="166"/>
      <c r="K785" s="166"/>
      <c r="L785" s="166"/>
      <c r="M785" s="166"/>
    </row>
    <row r="786" spans="1:13" x14ac:dyDescent="0.3">
      <c r="A786" s="105"/>
      <c r="B786" s="244"/>
      <c r="C786" s="269"/>
      <c r="D786" s="239"/>
      <c r="E786" s="270"/>
      <c r="F786" s="166"/>
      <c r="G786" s="166"/>
      <c r="H786" s="166"/>
      <c r="I786" s="166"/>
      <c r="J786" s="166"/>
      <c r="K786" s="166"/>
      <c r="L786" s="166"/>
      <c r="M786" s="166"/>
    </row>
    <row r="787" spans="1:13" x14ac:dyDescent="0.3">
      <c r="A787" s="105"/>
      <c r="B787" s="244"/>
      <c r="C787" s="269"/>
      <c r="D787" s="239"/>
      <c r="E787" s="270"/>
      <c r="F787" s="166"/>
      <c r="G787" s="166"/>
      <c r="H787" s="166"/>
      <c r="I787" s="166"/>
      <c r="J787" s="166"/>
      <c r="K787" s="166"/>
      <c r="L787" s="166"/>
      <c r="M787" s="166"/>
    </row>
    <row r="788" spans="1:13" x14ac:dyDescent="0.3">
      <c r="A788" s="105"/>
      <c r="B788" s="244"/>
      <c r="C788" s="269"/>
      <c r="D788" s="239"/>
      <c r="E788" s="270"/>
      <c r="F788" s="166"/>
      <c r="G788" s="166"/>
      <c r="H788" s="166"/>
      <c r="I788" s="166"/>
      <c r="J788" s="166"/>
      <c r="K788" s="166"/>
      <c r="L788" s="166"/>
      <c r="M788" s="166"/>
    </row>
    <row r="789" spans="1:13" x14ac:dyDescent="0.3">
      <c r="A789" s="105"/>
      <c r="B789" s="244"/>
      <c r="C789" s="269"/>
      <c r="D789" s="239"/>
      <c r="E789" s="270"/>
      <c r="F789" s="166"/>
      <c r="G789" s="166"/>
      <c r="H789" s="166"/>
      <c r="I789" s="166"/>
      <c r="J789" s="166"/>
      <c r="K789" s="166"/>
      <c r="L789" s="166"/>
      <c r="M789" s="166"/>
    </row>
    <row r="790" spans="1:13" x14ac:dyDescent="0.3">
      <c r="A790" s="105"/>
      <c r="B790" s="244"/>
      <c r="C790" s="269"/>
      <c r="D790" s="239"/>
      <c r="E790" s="270"/>
      <c r="F790" s="166"/>
      <c r="G790" s="166"/>
      <c r="H790" s="166"/>
      <c r="I790" s="166"/>
      <c r="J790" s="166"/>
      <c r="K790" s="166"/>
      <c r="L790" s="166"/>
      <c r="M790" s="166"/>
    </row>
    <row r="791" spans="1:13" x14ac:dyDescent="0.3">
      <c r="A791" s="105"/>
      <c r="B791" s="244"/>
      <c r="C791" s="269"/>
      <c r="D791" s="239"/>
      <c r="E791" s="270"/>
      <c r="F791" s="166"/>
      <c r="G791" s="166"/>
      <c r="H791" s="166"/>
      <c r="I791" s="166"/>
      <c r="J791" s="166"/>
      <c r="K791" s="166"/>
      <c r="L791" s="166"/>
      <c r="M791" s="166"/>
    </row>
    <row r="792" spans="1:13" x14ac:dyDescent="0.3">
      <c r="A792" s="105"/>
      <c r="B792" s="244"/>
      <c r="C792" s="269"/>
      <c r="D792" s="239"/>
      <c r="E792" s="270"/>
      <c r="F792" s="166"/>
      <c r="G792" s="166"/>
      <c r="H792" s="166"/>
      <c r="I792" s="166"/>
      <c r="J792" s="166"/>
      <c r="K792" s="166"/>
      <c r="L792" s="166"/>
      <c r="M792" s="166"/>
    </row>
    <row r="793" spans="1:13" x14ac:dyDescent="0.3">
      <c r="A793" s="105"/>
      <c r="B793" s="244"/>
      <c r="C793" s="269"/>
      <c r="D793" s="239"/>
      <c r="E793" s="270"/>
      <c r="F793" s="166"/>
      <c r="G793" s="166"/>
      <c r="H793" s="166"/>
      <c r="I793" s="166"/>
      <c r="J793" s="166"/>
      <c r="K793" s="166"/>
      <c r="L793" s="166"/>
      <c r="M793" s="166"/>
    </row>
    <row r="794" spans="1:13" x14ac:dyDescent="0.3">
      <c r="A794" s="105"/>
      <c r="B794" s="244"/>
      <c r="C794" s="269"/>
      <c r="D794" s="239"/>
      <c r="E794" s="270"/>
      <c r="F794" s="166"/>
      <c r="G794" s="166"/>
      <c r="H794" s="166"/>
      <c r="I794" s="166"/>
      <c r="J794" s="166"/>
      <c r="K794" s="166"/>
      <c r="L794" s="166"/>
      <c r="M794" s="166"/>
    </row>
    <row r="795" spans="1:13" x14ac:dyDescent="0.3">
      <c r="A795" s="105"/>
      <c r="B795" s="244"/>
      <c r="C795" s="269"/>
      <c r="D795" s="239"/>
      <c r="E795" s="270"/>
      <c r="F795" s="166"/>
      <c r="G795" s="166"/>
      <c r="H795" s="166"/>
      <c r="I795" s="166"/>
      <c r="J795" s="166"/>
      <c r="K795" s="166"/>
      <c r="L795" s="166"/>
      <c r="M795" s="166"/>
    </row>
    <row r="796" spans="1:13" x14ac:dyDescent="0.3">
      <c r="A796" s="105"/>
      <c r="B796" s="244"/>
      <c r="C796" s="269"/>
      <c r="D796" s="239"/>
      <c r="E796" s="270"/>
      <c r="F796" s="166"/>
      <c r="G796" s="166"/>
      <c r="H796" s="166"/>
      <c r="I796" s="166"/>
      <c r="J796" s="166"/>
      <c r="K796" s="166"/>
      <c r="L796" s="166"/>
      <c r="M796" s="166"/>
    </row>
    <row r="797" spans="1:13" x14ac:dyDescent="0.3">
      <c r="A797" s="105"/>
      <c r="B797" s="244"/>
      <c r="C797" s="269"/>
      <c r="D797" s="239"/>
      <c r="E797" s="270"/>
      <c r="F797" s="166"/>
      <c r="G797" s="166"/>
      <c r="H797" s="166"/>
      <c r="I797" s="166"/>
      <c r="J797" s="166"/>
      <c r="K797" s="166"/>
      <c r="L797" s="166"/>
      <c r="M797" s="166"/>
    </row>
    <row r="798" spans="1:13" x14ac:dyDescent="0.3">
      <c r="A798" s="105"/>
      <c r="B798" s="244"/>
      <c r="C798" s="269"/>
      <c r="D798" s="239"/>
      <c r="E798" s="270"/>
      <c r="F798" s="166"/>
      <c r="G798" s="166"/>
      <c r="H798" s="166"/>
      <c r="I798" s="166"/>
      <c r="J798" s="166"/>
      <c r="K798" s="166"/>
      <c r="L798" s="166"/>
      <c r="M798" s="166"/>
    </row>
    <row r="799" spans="1:13" x14ac:dyDescent="0.3">
      <c r="A799" s="105"/>
      <c r="B799" s="244"/>
      <c r="C799" s="269"/>
      <c r="D799" s="239"/>
      <c r="E799" s="270"/>
      <c r="F799" s="166"/>
      <c r="G799" s="166"/>
      <c r="H799" s="166"/>
      <c r="I799" s="166"/>
      <c r="J799" s="166"/>
      <c r="K799" s="166"/>
      <c r="L799" s="166"/>
      <c r="M799" s="166"/>
    </row>
    <row r="800" spans="1:13" x14ac:dyDescent="0.3">
      <c r="A800" s="105"/>
      <c r="B800" s="244"/>
      <c r="C800" s="269"/>
      <c r="D800" s="239"/>
      <c r="E800" s="270"/>
      <c r="F800" s="166"/>
      <c r="G800" s="166"/>
      <c r="H800" s="166"/>
      <c r="I800" s="166"/>
      <c r="J800" s="166"/>
      <c r="K800" s="166"/>
      <c r="L800" s="166"/>
      <c r="M800" s="166"/>
    </row>
    <row r="801" spans="1:13" x14ac:dyDescent="0.3">
      <c r="A801" s="105"/>
      <c r="B801" s="244"/>
      <c r="C801" s="269"/>
      <c r="D801" s="239"/>
      <c r="E801" s="270"/>
      <c r="F801" s="166"/>
      <c r="G801" s="166"/>
      <c r="H801" s="166"/>
      <c r="I801" s="166"/>
      <c r="J801" s="166"/>
      <c r="K801" s="166"/>
      <c r="L801" s="166"/>
      <c r="M801" s="166"/>
    </row>
    <row r="802" spans="1:13" x14ac:dyDescent="0.3">
      <c r="A802" s="105"/>
      <c r="B802" s="244"/>
      <c r="C802" s="269"/>
      <c r="D802" s="239"/>
      <c r="E802" s="270"/>
      <c r="F802" s="166"/>
      <c r="G802" s="166"/>
      <c r="H802" s="166"/>
      <c r="I802" s="166"/>
      <c r="J802" s="166"/>
      <c r="K802" s="166"/>
      <c r="L802" s="166"/>
      <c r="M802" s="166"/>
    </row>
    <row r="803" spans="1:13" x14ac:dyDescent="0.3">
      <c r="A803" s="105"/>
      <c r="B803" s="244"/>
      <c r="C803" s="269"/>
      <c r="D803" s="239"/>
      <c r="E803" s="270"/>
      <c r="F803" s="166"/>
      <c r="G803" s="166"/>
      <c r="H803" s="166"/>
      <c r="I803" s="166"/>
      <c r="J803" s="166"/>
      <c r="K803" s="166"/>
      <c r="L803" s="166"/>
      <c r="M803" s="166"/>
    </row>
    <row r="804" spans="1:13" x14ac:dyDescent="0.3">
      <c r="A804" s="105"/>
      <c r="B804" s="244"/>
      <c r="C804" s="269"/>
      <c r="D804" s="239"/>
      <c r="E804" s="270"/>
      <c r="F804" s="166"/>
      <c r="G804" s="166"/>
      <c r="H804" s="166"/>
      <c r="I804" s="166"/>
      <c r="J804" s="166"/>
      <c r="K804" s="166"/>
      <c r="L804" s="166"/>
      <c r="M804" s="166"/>
    </row>
    <row r="805" spans="1:13" x14ac:dyDescent="0.3">
      <c r="A805" s="105"/>
      <c r="B805" s="244"/>
      <c r="C805" s="269"/>
      <c r="D805" s="239"/>
      <c r="E805" s="270"/>
      <c r="F805" s="166"/>
      <c r="G805" s="166"/>
      <c r="H805" s="166"/>
      <c r="I805" s="166"/>
      <c r="J805" s="166"/>
      <c r="K805" s="166"/>
      <c r="L805" s="166"/>
      <c r="M805" s="166"/>
    </row>
    <row r="806" spans="1:13" x14ac:dyDescent="0.3">
      <c r="A806" s="105"/>
      <c r="B806" s="244"/>
      <c r="C806" s="269"/>
      <c r="D806" s="239"/>
      <c r="E806" s="270"/>
      <c r="F806" s="166"/>
      <c r="G806" s="166"/>
      <c r="H806" s="166"/>
      <c r="I806" s="166"/>
      <c r="J806" s="166"/>
      <c r="K806" s="166"/>
      <c r="L806" s="166"/>
      <c r="M806" s="166"/>
    </row>
    <row r="807" spans="1:13" x14ac:dyDescent="0.3">
      <c r="A807" s="105"/>
      <c r="B807" s="244"/>
      <c r="C807" s="269"/>
      <c r="D807" s="239"/>
      <c r="E807" s="270"/>
      <c r="F807" s="166"/>
      <c r="G807" s="166"/>
      <c r="H807" s="166"/>
      <c r="I807" s="166"/>
      <c r="J807" s="166"/>
      <c r="K807" s="166"/>
      <c r="L807" s="166"/>
      <c r="M807" s="166"/>
    </row>
    <row r="808" spans="1:13" x14ac:dyDescent="0.3">
      <c r="A808" s="105"/>
      <c r="B808" s="244"/>
      <c r="C808" s="269"/>
      <c r="D808" s="239"/>
      <c r="E808" s="270"/>
      <c r="F808" s="166"/>
      <c r="G808" s="166"/>
      <c r="H808" s="166"/>
      <c r="I808" s="166"/>
      <c r="J808" s="166"/>
      <c r="K808" s="166"/>
      <c r="L808" s="166"/>
      <c r="M808" s="166"/>
    </row>
    <row r="809" spans="1:13" x14ac:dyDescent="0.3">
      <c r="A809" s="105"/>
      <c r="B809" s="244"/>
      <c r="C809" s="269"/>
      <c r="D809" s="239"/>
      <c r="E809" s="270"/>
      <c r="F809" s="166"/>
      <c r="G809" s="166"/>
      <c r="H809" s="166"/>
      <c r="I809" s="166"/>
      <c r="J809" s="166"/>
      <c r="K809" s="166"/>
      <c r="L809" s="166"/>
      <c r="M809" s="166"/>
    </row>
    <row r="810" spans="1:13" x14ac:dyDescent="0.3">
      <c r="A810" s="105"/>
      <c r="B810" s="244"/>
      <c r="C810" s="269"/>
      <c r="D810" s="239"/>
      <c r="E810" s="270"/>
      <c r="F810" s="166"/>
      <c r="G810" s="166"/>
      <c r="H810" s="166"/>
      <c r="I810" s="166"/>
      <c r="J810" s="166"/>
      <c r="K810" s="166"/>
      <c r="L810" s="166"/>
      <c r="M810" s="166"/>
    </row>
    <row r="811" spans="1:13" x14ac:dyDescent="0.3">
      <c r="A811" s="105"/>
      <c r="B811" s="244"/>
      <c r="C811" s="269"/>
      <c r="D811" s="239"/>
      <c r="E811" s="270"/>
      <c r="F811" s="166"/>
      <c r="G811" s="166"/>
      <c r="H811" s="166"/>
      <c r="I811" s="166"/>
      <c r="J811" s="166"/>
      <c r="K811" s="166"/>
      <c r="L811" s="166"/>
      <c r="M811" s="166"/>
    </row>
    <row r="812" spans="1:13" x14ac:dyDescent="0.3">
      <c r="A812" s="105"/>
      <c r="B812" s="244"/>
      <c r="C812" s="269"/>
      <c r="D812" s="239"/>
      <c r="E812" s="270"/>
      <c r="F812" s="166"/>
      <c r="G812" s="166"/>
      <c r="H812" s="166"/>
      <c r="I812" s="166"/>
      <c r="J812" s="166"/>
      <c r="K812" s="166"/>
      <c r="L812" s="166"/>
      <c r="M812" s="166"/>
    </row>
    <row r="813" spans="1:13" x14ac:dyDescent="0.3">
      <c r="A813" s="105"/>
      <c r="B813" s="244"/>
      <c r="C813" s="269"/>
      <c r="D813" s="239"/>
      <c r="E813" s="270"/>
      <c r="F813" s="166"/>
      <c r="G813" s="166"/>
      <c r="H813" s="166"/>
      <c r="I813" s="166"/>
      <c r="J813" s="166"/>
      <c r="K813" s="166"/>
      <c r="L813" s="166"/>
      <c r="M813" s="166"/>
    </row>
    <row r="814" spans="1:13" x14ac:dyDescent="0.3">
      <c r="A814" s="105"/>
      <c r="B814" s="244"/>
      <c r="C814" s="269"/>
      <c r="D814" s="239"/>
      <c r="E814" s="270"/>
      <c r="F814" s="166"/>
      <c r="G814" s="166"/>
      <c r="H814" s="166"/>
      <c r="I814" s="166"/>
      <c r="J814" s="166"/>
      <c r="K814" s="166"/>
      <c r="L814" s="166"/>
      <c r="M814" s="166"/>
    </row>
    <row r="815" spans="1:13" x14ac:dyDescent="0.3">
      <c r="A815" s="105"/>
      <c r="B815" s="244"/>
      <c r="C815" s="269"/>
      <c r="D815" s="239"/>
      <c r="E815" s="270"/>
      <c r="F815" s="166"/>
      <c r="G815" s="166"/>
      <c r="H815" s="166"/>
      <c r="I815" s="166"/>
      <c r="J815" s="166"/>
      <c r="K815" s="166"/>
      <c r="L815" s="166"/>
      <c r="M815" s="166"/>
    </row>
    <row r="816" spans="1:13" x14ac:dyDescent="0.3">
      <c r="A816" s="105"/>
      <c r="B816" s="244"/>
      <c r="C816" s="269"/>
      <c r="D816" s="239"/>
      <c r="E816" s="270"/>
      <c r="F816" s="166"/>
      <c r="G816" s="166"/>
      <c r="H816" s="166"/>
      <c r="I816" s="166"/>
      <c r="J816" s="166"/>
      <c r="K816" s="166"/>
      <c r="L816" s="166"/>
      <c r="M816" s="166"/>
    </row>
    <row r="817" spans="1:13" x14ac:dyDescent="0.3">
      <c r="A817" s="105"/>
      <c r="B817" s="244"/>
      <c r="C817" s="269"/>
      <c r="D817" s="239"/>
      <c r="E817" s="270"/>
      <c r="F817" s="166"/>
      <c r="G817" s="166"/>
      <c r="H817" s="166"/>
      <c r="I817" s="166"/>
      <c r="J817" s="166"/>
      <c r="K817" s="166"/>
      <c r="L817" s="166"/>
      <c r="M817" s="166"/>
    </row>
    <row r="818" spans="1:13" x14ac:dyDescent="0.3">
      <c r="A818" s="105"/>
      <c r="B818" s="244"/>
      <c r="C818" s="269"/>
      <c r="D818" s="239"/>
      <c r="E818" s="270"/>
      <c r="F818" s="166"/>
      <c r="G818" s="166"/>
      <c r="H818" s="166"/>
      <c r="I818" s="166"/>
      <c r="J818" s="166"/>
      <c r="K818" s="166"/>
      <c r="L818" s="166"/>
      <c r="M818" s="166"/>
    </row>
    <row r="819" spans="1:13" x14ac:dyDescent="0.3">
      <c r="A819" s="105"/>
      <c r="B819" s="244"/>
      <c r="C819" s="269"/>
      <c r="D819" s="239"/>
      <c r="E819" s="270"/>
      <c r="F819" s="166"/>
      <c r="G819" s="166"/>
      <c r="H819" s="166"/>
      <c r="I819" s="166"/>
      <c r="J819" s="166"/>
      <c r="K819" s="166"/>
      <c r="L819" s="166"/>
      <c r="M819" s="166"/>
    </row>
    <row r="820" spans="1:13" x14ac:dyDescent="0.3">
      <c r="A820" s="105"/>
      <c r="B820" s="244"/>
      <c r="C820" s="269"/>
      <c r="D820" s="239"/>
      <c r="E820" s="270"/>
      <c r="F820" s="166"/>
      <c r="G820" s="166"/>
      <c r="H820" s="166"/>
      <c r="I820" s="166"/>
      <c r="J820" s="166"/>
      <c r="K820" s="166"/>
      <c r="L820" s="166"/>
      <c r="M820" s="166"/>
    </row>
    <row r="821" spans="1:13" x14ac:dyDescent="0.3">
      <c r="A821" s="105"/>
      <c r="B821" s="244"/>
      <c r="C821" s="269"/>
      <c r="D821" s="239"/>
      <c r="E821" s="270"/>
      <c r="F821" s="166"/>
      <c r="G821" s="166"/>
      <c r="H821" s="166"/>
      <c r="I821" s="166"/>
      <c r="J821" s="166"/>
      <c r="K821" s="166"/>
      <c r="L821" s="166"/>
      <c r="M821" s="166"/>
    </row>
    <row r="822" spans="1:13" x14ac:dyDescent="0.3">
      <c r="A822" s="105"/>
      <c r="B822" s="244"/>
      <c r="C822" s="269"/>
      <c r="D822" s="239"/>
      <c r="E822" s="270"/>
      <c r="F822" s="166"/>
      <c r="G822" s="166"/>
      <c r="H822" s="166"/>
      <c r="I822" s="166"/>
      <c r="J822" s="166"/>
      <c r="K822" s="166"/>
      <c r="L822" s="166"/>
      <c r="M822" s="166"/>
    </row>
    <row r="823" spans="1:13" x14ac:dyDescent="0.3">
      <c r="A823" s="105"/>
      <c r="B823" s="244"/>
      <c r="C823" s="269"/>
      <c r="D823" s="239"/>
      <c r="E823" s="270"/>
      <c r="F823" s="166"/>
      <c r="G823" s="166"/>
      <c r="H823" s="166"/>
      <c r="I823" s="166"/>
      <c r="J823" s="166"/>
      <c r="K823" s="166"/>
      <c r="L823" s="166"/>
      <c r="M823" s="166"/>
    </row>
    <row r="824" spans="1:13" x14ac:dyDescent="0.3">
      <c r="A824" s="105"/>
      <c r="B824" s="244"/>
      <c r="C824" s="269"/>
      <c r="D824" s="239"/>
      <c r="E824" s="270"/>
      <c r="F824" s="166"/>
      <c r="G824" s="166"/>
      <c r="H824" s="166"/>
      <c r="I824" s="166"/>
      <c r="J824" s="166"/>
      <c r="K824" s="166"/>
      <c r="L824" s="166"/>
      <c r="M824" s="166"/>
    </row>
    <row r="825" spans="1:13" x14ac:dyDescent="0.3">
      <c r="A825" s="105"/>
      <c r="B825" s="244"/>
      <c r="C825" s="269"/>
      <c r="D825" s="239"/>
      <c r="E825" s="270"/>
      <c r="F825" s="166"/>
      <c r="G825" s="166"/>
      <c r="H825" s="166"/>
      <c r="I825" s="166"/>
      <c r="J825" s="166"/>
      <c r="K825" s="166"/>
      <c r="L825" s="166"/>
      <c r="M825" s="166"/>
    </row>
    <row r="826" spans="1:13" x14ac:dyDescent="0.3">
      <c r="A826" s="105"/>
      <c r="B826" s="244"/>
      <c r="C826" s="269"/>
      <c r="D826" s="239"/>
      <c r="E826" s="270"/>
      <c r="F826" s="166"/>
      <c r="G826" s="166"/>
      <c r="H826" s="166"/>
      <c r="I826" s="166"/>
      <c r="J826" s="166"/>
      <c r="K826" s="166"/>
      <c r="L826" s="166"/>
      <c r="M826" s="166"/>
    </row>
    <row r="827" spans="1:13" x14ac:dyDescent="0.3">
      <c r="A827" s="105"/>
      <c r="B827" s="244"/>
      <c r="C827" s="269"/>
      <c r="D827" s="239"/>
      <c r="E827" s="270"/>
      <c r="F827" s="166"/>
      <c r="G827" s="166"/>
      <c r="H827" s="166"/>
      <c r="I827" s="166"/>
      <c r="J827" s="166"/>
      <c r="K827" s="166"/>
      <c r="L827" s="166"/>
      <c r="M827" s="166"/>
    </row>
    <row r="828" spans="1:13" x14ac:dyDescent="0.3">
      <c r="A828" s="105"/>
      <c r="B828" s="244"/>
      <c r="C828" s="269"/>
      <c r="D828" s="239"/>
      <c r="E828" s="270"/>
      <c r="F828" s="166"/>
      <c r="G828" s="166"/>
      <c r="H828" s="166"/>
      <c r="I828" s="166"/>
      <c r="J828" s="166"/>
      <c r="K828" s="166"/>
      <c r="L828" s="166"/>
      <c r="M828" s="166"/>
    </row>
    <row r="829" spans="1:13" x14ac:dyDescent="0.3">
      <c r="A829" s="105"/>
      <c r="B829" s="244"/>
      <c r="C829" s="269"/>
      <c r="D829" s="239"/>
      <c r="E829" s="270"/>
      <c r="F829" s="166"/>
      <c r="G829" s="166"/>
      <c r="H829" s="166"/>
      <c r="I829" s="166"/>
      <c r="J829" s="166"/>
      <c r="K829" s="166"/>
      <c r="L829" s="166"/>
      <c r="M829" s="166"/>
    </row>
    <row r="830" spans="1:13" x14ac:dyDescent="0.3">
      <c r="A830" s="105"/>
      <c r="B830" s="244"/>
      <c r="C830" s="269"/>
      <c r="D830" s="239"/>
      <c r="E830" s="270"/>
      <c r="F830" s="166"/>
      <c r="G830" s="166"/>
      <c r="H830" s="166"/>
      <c r="I830" s="166"/>
      <c r="J830" s="166"/>
      <c r="K830" s="166"/>
      <c r="L830" s="166"/>
      <c r="M830" s="166"/>
    </row>
    <row r="831" spans="1:13" x14ac:dyDescent="0.3">
      <c r="A831" s="105"/>
      <c r="B831" s="244"/>
      <c r="C831" s="269"/>
      <c r="D831" s="239"/>
      <c r="E831" s="270"/>
      <c r="F831" s="166"/>
      <c r="G831" s="166"/>
      <c r="H831" s="166"/>
      <c r="I831" s="166"/>
      <c r="J831" s="166"/>
      <c r="K831" s="166"/>
      <c r="L831" s="166"/>
      <c r="M831" s="166"/>
    </row>
    <row r="832" spans="1:13" x14ac:dyDescent="0.3">
      <c r="A832" s="105"/>
      <c r="B832" s="244"/>
      <c r="C832" s="269"/>
      <c r="D832" s="239"/>
      <c r="E832" s="270"/>
      <c r="F832" s="166"/>
      <c r="G832" s="166"/>
      <c r="H832" s="166"/>
      <c r="I832" s="166"/>
      <c r="J832" s="166"/>
      <c r="K832" s="166"/>
      <c r="L832" s="166"/>
      <c r="M832" s="166"/>
    </row>
    <row r="833" spans="1:13" x14ac:dyDescent="0.3">
      <c r="A833" s="105"/>
      <c r="B833" s="244"/>
      <c r="C833" s="269"/>
      <c r="D833" s="239"/>
      <c r="E833" s="270"/>
      <c r="F833" s="166"/>
      <c r="G833" s="166"/>
      <c r="H833" s="166"/>
      <c r="I833" s="166"/>
      <c r="J833" s="166"/>
      <c r="K833" s="166"/>
      <c r="L833" s="166"/>
      <c r="M833" s="166"/>
    </row>
    <row r="834" spans="1:13" x14ac:dyDescent="0.3">
      <c r="A834" s="105"/>
      <c r="B834" s="244"/>
      <c r="C834" s="269"/>
      <c r="D834" s="239"/>
      <c r="E834" s="270"/>
      <c r="F834" s="166"/>
      <c r="G834" s="166"/>
      <c r="H834" s="166"/>
      <c r="I834" s="166"/>
      <c r="J834" s="166"/>
      <c r="K834" s="166"/>
      <c r="L834" s="166"/>
      <c r="M834" s="166"/>
    </row>
    <row r="835" spans="1:13" x14ac:dyDescent="0.3">
      <c r="A835" s="105"/>
      <c r="B835" s="244"/>
      <c r="C835" s="269"/>
      <c r="D835" s="239"/>
      <c r="E835" s="270"/>
      <c r="F835" s="166"/>
      <c r="G835" s="166"/>
      <c r="H835" s="166"/>
      <c r="I835" s="166"/>
      <c r="J835" s="166"/>
      <c r="K835" s="166"/>
      <c r="L835" s="166"/>
      <c r="M835" s="166"/>
    </row>
    <row r="836" spans="1:13" x14ac:dyDescent="0.3">
      <c r="A836" s="105"/>
      <c r="B836" s="244"/>
      <c r="C836" s="269"/>
      <c r="D836" s="239"/>
      <c r="E836" s="270"/>
      <c r="F836" s="166"/>
      <c r="G836" s="166"/>
      <c r="H836" s="166"/>
      <c r="I836" s="166"/>
      <c r="J836" s="166"/>
      <c r="K836" s="166"/>
      <c r="L836" s="166"/>
      <c r="M836" s="166"/>
    </row>
    <row r="837" spans="1:13" x14ac:dyDescent="0.3">
      <c r="A837" s="105"/>
      <c r="B837" s="244"/>
      <c r="C837" s="269"/>
      <c r="D837" s="239"/>
      <c r="E837" s="270"/>
      <c r="F837" s="166"/>
      <c r="G837" s="166"/>
      <c r="H837" s="166"/>
      <c r="I837" s="166"/>
      <c r="J837" s="166"/>
      <c r="K837" s="166"/>
      <c r="L837" s="166"/>
      <c r="M837" s="166"/>
    </row>
    <row r="838" spans="1:13" x14ac:dyDescent="0.3">
      <c r="A838" s="105"/>
      <c r="B838" s="244"/>
      <c r="C838" s="269"/>
      <c r="D838" s="239"/>
      <c r="E838" s="270"/>
      <c r="F838" s="166"/>
      <c r="G838" s="166"/>
      <c r="H838" s="166"/>
      <c r="I838" s="166"/>
      <c r="J838" s="166"/>
      <c r="K838" s="166"/>
      <c r="L838" s="166"/>
      <c r="M838" s="166"/>
    </row>
    <row r="839" spans="1:13" x14ac:dyDescent="0.3">
      <c r="A839" s="105"/>
      <c r="B839" s="244"/>
      <c r="C839" s="269"/>
      <c r="D839" s="239"/>
      <c r="E839" s="270"/>
      <c r="F839" s="166"/>
      <c r="G839" s="166"/>
      <c r="H839" s="166"/>
      <c r="I839" s="166"/>
      <c r="J839" s="166"/>
      <c r="K839" s="166"/>
      <c r="L839" s="166"/>
      <c r="M839" s="166"/>
    </row>
    <row r="840" spans="1:13" x14ac:dyDescent="0.3">
      <c r="A840" s="105"/>
      <c r="B840" s="244"/>
      <c r="C840" s="269"/>
      <c r="D840" s="239"/>
      <c r="E840" s="270"/>
      <c r="F840" s="166"/>
      <c r="G840" s="166"/>
      <c r="H840" s="166"/>
      <c r="I840" s="166"/>
      <c r="J840" s="166"/>
      <c r="K840" s="166"/>
      <c r="L840" s="166"/>
      <c r="M840" s="166"/>
    </row>
    <row r="841" spans="1:13" x14ac:dyDescent="0.3">
      <c r="A841" s="105"/>
      <c r="B841" s="244"/>
      <c r="C841" s="269"/>
      <c r="D841" s="239"/>
      <c r="E841" s="270"/>
      <c r="F841" s="166"/>
      <c r="G841" s="166"/>
      <c r="H841" s="166"/>
      <c r="I841" s="166"/>
      <c r="J841" s="166"/>
      <c r="K841" s="166"/>
      <c r="L841" s="166"/>
      <c r="M841" s="166"/>
    </row>
    <row r="842" spans="1:13" x14ac:dyDescent="0.3">
      <c r="A842" s="105"/>
      <c r="B842" s="244"/>
      <c r="C842" s="269"/>
      <c r="D842" s="239"/>
      <c r="E842" s="270"/>
      <c r="F842" s="166"/>
      <c r="G842" s="166"/>
      <c r="H842" s="166"/>
      <c r="I842" s="166"/>
      <c r="J842" s="166"/>
      <c r="K842" s="166"/>
      <c r="L842" s="166"/>
      <c r="M842" s="166"/>
    </row>
    <row r="843" spans="1:13" x14ac:dyDescent="0.3">
      <c r="A843" s="105"/>
      <c r="B843" s="244"/>
      <c r="C843" s="269"/>
      <c r="D843" s="239"/>
      <c r="E843" s="270"/>
      <c r="F843" s="166"/>
      <c r="G843" s="166"/>
      <c r="H843" s="166"/>
      <c r="I843" s="166"/>
      <c r="J843" s="166"/>
      <c r="K843" s="166"/>
      <c r="L843" s="166"/>
      <c r="M843" s="166"/>
    </row>
    <row r="844" spans="1:13" x14ac:dyDescent="0.3">
      <c r="A844" s="105"/>
      <c r="B844" s="244"/>
      <c r="C844" s="269"/>
      <c r="D844" s="239"/>
      <c r="E844" s="270"/>
      <c r="F844" s="166"/>
      <c r="G844" s="166"/>
      <c r="H844" s="166"/>
      <c r="I844" s="166"/>
      <c r="J844" s="166"/>
      <c r="K844" s="166"/>
      <c r="L844" s="166"/>
      <c r="M844" s="166"/>
    </row>
    <row r="845" spans="1:13" x14ac:dyDescent="0.3">
      <c r="A845" s="105"/>
      <c r="B845" s="244"/>
      <c r="C845" s="269"/>
      <c r="D845" s="239"/>
      <c r="E845" s="270"/>
      <c r="F845" s="166"/>
      <c r="G845" s="166"/>
      <c r="H845" s="166"/>
      <c r="I845" s="166"/>
      <c r="J845" s="166"/>
      <c r="K845" s="166"/>
      <c r="L845" s="166"/>
      <c r="M845" s="166"/>
    </row>
    <row r="846" spans="1:13" x14ac:dyDescent="0.3">
      <c r="A846" s="105"/>
      <c r="B846" s="244"/>
      <c r="C846" s="269"/>
      <c r="D846" s="239"/>
      <c r="E846" s="270"/>
      <c r="F846" s="166"/>
      <c r="G846" s="166"/>
      <c r="H846" s="166"/>
      <c r="I846" s="166"/>
      <c r="J846" s="166"/>
      <c r="K846" s="166"/>
      <c r="L846" s="166"/>
      <c r="M846" s="166"/>
    </row>
    <row r="847" spans="1:13" x14ac:dyDescent="0.3">
      <c r="A847" s="105"/>
      <c r="B847" s="244"/>
      <c r="C847" s="269"/>
      <c r="D847" s="239"/>
      <c r="E847" s="270"/>
      <c r="F847" s="166"/>
      <c r="G847" s="166"/>
      <c r="H847" s="166"/>
      <c r="I847" s="166"/>
      <c r="J847" s="166"/>
      <c r="K847" s="166"/>
      <c r="L847" s="166"/>
      <c r="M847" s="166"/>
    </row>
    <row r="848" spans="1:13" x14ac:dyDescent="0.3">
      <c r="A848" s="105"/>
      <c r="B848" s="244"/>
      <c r="C848" s="269"/>
      <c r="D848" s="239"/>
      <c r="E848" s="270"/>
      <c r="F848" s="166"/>
      <c r="G848" s="166"/>
      <c r="H848" s="166"/>
      <c r="I848" s="166"/>
      <c r="J848" s="166"/>
      <c r="K848" s="166"/>
      <c r="L848" s="166"/>
      <c r="M848" s="166"/>
    </row>
    <row r="849" spans="1:13" x14ac:dyDescent="0.3">
      <c r="A849" s="105"/>
      <c r="B849" s="244"/>
      <c r="C849" s="269"/>
      <c r="D849" s="239"/>
      <c r="E849" s="270"/>
      <c r="F849" s="166"/>
      <c r="G849" s="166"/>
      <c r="H849" s="166"/>
      <c r="I849" s="166"/>
      <c r="J849" s="166"/>
      <c r="K849" s="166"/>
      <c r="L849" s="166"/>
      <c r="M849" s="166"/>
    </row>
    <row r="850" spans="1:13" x14ac:dyDescent="0.3">
      <c r="A850" s="105"/>
      <c r="B850" s="244"/>
      <c r="C850" s="269"/>
      <c r="D850" s="239"/>
      <c r="E850" s="270"/>
      <c r="F850" s="166"/>
      <c r="G850" s="166"/>
      <c r="H850" s="166"/>
      <c r="I850" s="166"/>
      <c r="J850" s="166"/>
      <c r="K850" s="166"/>
      <c r="L850" s="166"/>
      <c r="M850" s="166"/>
    </row>
    <row r="851" spans="1:13" x14ac:dyDescent="0.3">
      <c r="A851" s="105"/>
      <c r="B851" s="244"/>
      <c r="C851" s="269"/>
      <c r="D851" s="239"/>
      <c r="E851" s="270"/>
      <c r="F851" s="166"/>
      <c r="G851" s="166"/>
      <c r="H851" s="166"/>
      <c r="I851" s="166"/>
      <c r="J851" s="166"/>
      <c r="K851" s="166"/>
      <c r="L851" s="166"/>
      <c r="M851" s="166"/>
    </row>
    <row r="852" spans="1:13" x14ac:dyDescent="0.3">
      <c r="A852" s="105"/>
      <c r="B852" s="244"/>
      <c r="C852" s="269"/>
      <c r="D852" s="239"/>
      <c r="E852" s="270"/>
      <c r="F852" s="166"/>
      <c r="G852" s="166"/>
      <c r="H852" s="166"/>
      <c r="I852" s="166"/>
      <c r="J852" s="166"/>
      <c r="K852" s="166"/>
      <c r="L852" s="166"/>
      <c r="M852" s="166"/>
    </row>
    <row r="853" spans="1:13" x14ac:dyDescent="0.3">
      <c r="A853" s="105"/>
      <c r="B853" s="244"/>
      <c r="C853" s="269"/>
      <c r="D853" s="239"/>
      <c r="E853" s="270"/>
      <c r="F853" s="166"/>
      <c r="G853" s="166"/>
      <c r="H853" s="166"/>
      <c r="I853" s="166"/>
      <c r="J853" s="166"/>
      <c r="K853" s="166"/>
      <c r="L853" s="166"/>
      <c r="M853" s="166"/>
    </row>
    <row r="854" spans="1:13" x14ac:dyDescent="0.3">
      <c r="A854" s="105"/>
      <c r="B854" s="244"/>
      <c r="C854" s="269"/>
      <c r="D854" s="239"/>
      <c r="E854" s="270"/>
      <c r="F854" s="166"/>
      <c r="G854" s="166"/>
      <c r="H854" s="166"/>
      <c r="I854" s="166"/>
      <c r="J854" s="166"/>
      <c r="K854" s="166"/>
      <c r="L854" s="166"/>
      <c r="M854" s="166"/>
    </row>
    <row r="855" spans="1:13" x14ac:dyDescent="0.3">
      <c r="A855" s="105"/>
      <c r="B855" s="244"/>
      <c r="C855" s="269"/>
      <c r="D855" s="239"/>
      <c r="E855" s="270"/>
      <c r="F855" s="166"/>
      <c r="G855" s="166"/>
      <c r="H855" s="166"/>
      <c r="I855" s="166"/>
      <c r="J855" s="166"/>
      <c r="K855" s="166"/>
      <c r="L855" s="166"/>
      <c r="M855" s="166"/>
    </row>
    <row r="856" spans="1:13" x14ac:dyDescent="0.3">
      <c r="A856" s="105"/>
      <c r="B856" s="244"/>
      <c r="C856" s="269"/>
      <c r="D856" s="239"/>
      <c r="E856" s="270"/>
      <c r="F856" s="166"/>
      <c r="G856" s="166"/>
      <c r="H856" s="166"/>
      <c r="I856" s="166"/>
      <c r="J856" s="166"/>
      <c r="K856" s="166"/>
      <c r="L856" s="166"/>
      <c r="M856" s="166"/>
    </row>
    <row r="857" spans="1:13" x14ac:dyDescent="0.3">
      <c r="A857" s="105"/>
      <c r="B857" s="244"/>
      <c r="C857" s="269"/>
      <c r="D857" s="239"/>
      <c r="E857" s="270"/>
      <c r="F857" s="166"/>
      <c r="G857" s="166"/>
      <c r="H857" s="166"/>
      <c r="I857" s="166"/>
      <c r="J857" s="166"/>
      <c r="K857" s="166"/>
      <c r="L857" s="166"/>
      <c r="M857" s="166"/>
    </row>
    <row r="858" spans="1:13" x14ac:dyDescent="0.3">
      <c r="A858" s="105"/>
      <c r="B858" s="244"/>
      <c r="C858" s="269"/>
      <c r="D858" s="239"/>
      <c r="E858" s="270"/>
      <c r="F858" s="166"/>
      <c r="G858" s="166"/>
      <c r="H858" s="166"/>
      <c r="I858" s="166"/>
      <c r="J858" s="166"/>
      <c r="K858" s="166"/>
      <c r="L858" s="166"/>
      <c r="M858" s="166"/>
    </row>
    <row r="859" spans="1:13" x14ac:dyDescent="0.3">
      <c r="A859" s="105"/>
      <c r="B859" s="244"/>
      <c r="C859" s="269"/>
      <c r="D859" s="239"/>
      <c r="E859" s="270"/>
      <c r="F859" s="166"/>
      <c r="G859" s="166"/>
      <c r="H859" s="166"/>
      <c r="I859" s="166"/>
      <c r="J859" s="166"/>
      <c r="K859" s="166"/>
      <c r="L859" s="166"/>
      <c r="M859" s="166"/>
    </row>
    <row r="860" spans="1:13" x14ac:dyDescent="0.3">
      <c r="A860" s="105"/>
      <c r="B860" s="244"/>
      <c r="C860" s="269"/>
      <c r="D860" s="239"/>
      <c r="E860" s="270"/>
      <c r="F860" s="166"/>
      <c r="G860" s="166"/>
      <c r="H860" s="166"/>
      <c r="I860" s="166"/>
      <c r="J860" s="166"/>
      <c r="K860" s="166"/>
      <c r="L860" s="166"/>
      <c r="M860" s="166"/>
    </row>
    <row r="861" spans="1:13" x14ac:dyDescent="0.3">
      <c r="A861" s="105"/>
      <c r="B861" s="244"/>
      <c r="C861" s="269"/>
      <c r="D861" s="239"/>
      <c r="E861" s="270"/>
      <c r="F861" s="166"/>
      <c r="G861" s="166"/>
      <c r="H861" s="166"/>
      <c r="I861" s="166"/>
      <c r="J861" s="166"/>
      <c r="K861" s="166"/>
      <c r="L861" s="166"/>
      <c r="M861" s="166"/>
    </row>
    <row r="862" spans="1:13" x14ac:dyDescent="0.3">
      <c r="A862" s="105"/>
      <c r="B862" s="244"/>
      <c r="C862" s="269"/>
      <c r="D862" s="239"/>
      <c r="E862" s="270"/>
      <c r="F862" s="166"/>
      <c r="G862" s="166"/>
      <c r="H862" s="166"/>
      <c r="I862" s="166"/>
      <c r="J862" s="166"/>
      <c r="K862" s="166"/>
      <c r="L862" s="166"/>
      <c r="M862" s="166"/>
    </row>
    <row r="863" spans="1:13" x14ac:dyDescent="0.3">
      <c r="A863" s="105"/>
      <c r="B863" s="244"/>
      <c r="C863" s="269"/>
      <c r="D863" s="239"/>
      <c r="E863" s="270"/>
      <c r="F863" s="166"/>
      <c r="G863" s="166"/>
      <c r="H863" s="166"/>
      <c r="I863" s="166"/>
      <c r="J863" s="166"/>
      <c r="K863" s="166"/>
      <c r="L863" s="166"/>
      <c r="M863" s="166"/>
    </row>
    <row r="864" spans="1:13" x14ac:dyDescent="0.3">
      <c r="A864" s="105"/>
      <c r="B864" s="244"/>
      <c r="C864" s="269"/>
      <c r="D864" s="239"/>
      <c r="E864" s="270"/>
      <c r="F864" s="166"/>
      <c r="G864" s="166"/>
      <c r="H864" s="166"/>
      <c r="I864" s="166"/>
      <c r="J864" s="166"/>
      <c r="K864" s="166"/>
      <c r="L864" s="166"/>
      <c r="M864" s="166"/>
    </row>
    <row r="865" spans="1:13" x14ac:dyDescent="0.3">
      <c r="A865" s="105"/>
      <c r="B865" s="244"/>
      <c r="C865" s="269"/>
      <c r="D865" s="239"/>
      <c r="E865" s="270"/>
      <c r="F865" s="166"/>
      <c r="G865" s="166"/>
      <c r="H865" s="166"/>
      <c r="I865" s="166"/>
      <c r="J865" s="166"/>
      <c r="K865" s="166"/>
      <c r="L865" s="166"/>
      <c r="M865" s="166"/>
    </row>
    <row r="866" spans="1:13" x14ac:dyDescent="0.3">
      <c r="A866" s="105"/>
      <c r="B866" s="244"/>
      <c r="C866" s="269"/>
      <c r="D866" s="239"/>
      <c r="E866" s="270"/>
      <c r="F866" s="166"/>
      <c r="G866" s="166"/>
      <c r="H866" s="166"/>
      <c r="I866" s="166"/>
      <c r="J866" s="166"/>
      <c r="K866" s="166"/>
      <c r="L866" s="166"/>
      <c r="M866" s="166"/>
    </row>
    <row r="867" spans="1:13" x14ac:dyDescent="0.3">
      <c r="A867" s="105"/>
      <c r="B867" s="244"/>
      <c r="C867" s="269"/>
      <c r="D867" s="239"/>
      <c r="E867" s="270"/>
      <c r="F867" s="166"/>
      <c r="G867" s="166"/>
      <c r="H867" s="166"/>
      <c r="I867" s="166"/>
      <c r="J867" s="166"/>
      <c r="K867" s="166"/>
      <c r="L867" s="166"/>
      <c r="M867" s="166"/>
    </row>
    <row r="868" spans="1:13" x14ac:dyDescent="0.3">
      <c r="A868" s="105"/>
      <c r="B868" s="244"/>
      <c r="C868" s="269"/>
      <c r="D868" s="239"/>
      <c r="E868" s="270"/>
      <c r="F868" s="166"/>
      <c r="G868" s="166"/>
      <c r="H868" s="166"/>
      <c r="I868" s="166"/>
      <c r="J868" s="166"/>
      <c r="K868" s="166"/>
      <c r="L868" s="166"/>
      <c r="M868" s="166"/>
    </row>
    <row r="869" spans="1:13" x14ac:dyDescent="0.3">
      <c r="A869" s="105"/>
      <c r="B869" s="244"/>
      <c r="C869" s="269"/>
      <c r="D869" s="239"/>
      <c r="E869" s="270"/>
      <c r="F869" s="166"/>
      <c r="G869" s="166"/>
      <c r="H869" s="166"/>
      <c r="I869" s="166"/>
      <c r="J869" s="166"/>
      <c r="K869" s="166"/>
      <c r="L869" s="166"/>
      <c r="M869" s="166"/>
    </row>
    <row r="870" spans="1:13" x14ac:dyDescent="0.3">
      <c r="A870" s="105"/>
      <c r="B870" s="244"/>
      <c r="C870" s="269"/>
      <c r="D870" s="239"/>
      <c r="E870" s="270"/>
      <c r="F870" s="166"/>
      <c r="G870" s="166"/>
      <c r="H870" s="166"/>
      <c r="I870" s="166"/>
      <c r="J870" s="166"/>
      <c r="K870" s="166"/>
      <c r="L870" s="166"/>
      <c r="M870" s="166"/>
    </row>
    <row r="871" spans="1:13" x14ac:dyDescent="0.3">
      <c r="A871" s="105"/>
      <c r="B871" s="244"/>
      <c r="C871" s="269"/>
      <c r="D871" s="239"/>
      <c r="E871" s="270"/>
      <c r="F871" s="166"/>
      <c r="G871" s="166"/>
      <c r="H871" s="166"/>
      <c r="I871" s="166"/>
      <c r="J871" s="166"/>
      <c r="K871" s="166"/>
      <c r="L871" s="166"/>
      <c r="M871" s="166"/>
    </row>
    <row r="872" spans="1:13" x14ac:dyDescent="0.3">
      <c r="A872" s="105"/>
      <c r="B872" s="244"/>
      <c r="C872" s="269"/>
      <c r="D872" s="239"/>
      <c r="E872" s="270"/>
      <c r="F872" s="166"/>
      <c r="G872" s="166"/>
      <c r="H872" s="166"/>
      <c r="I872" s="166"/>
      <c r="J872" s="166"/>
      <c r="K872" s="166"/>
      <c r="L872" s="166"/>
      <c r="M872" s="166"/>
    </row>
    <row r="873" spans="1:13" x14ac:dyDescent="0.3">
      <c r="A873" s="105"/>
      <c r="B873" s="244"/>
      <c r="C873" s="269"/>
      <c r="D873" s="239"/>
      <c r="E873" s="270"/>
      <c r="F873" s="166"/>
      <c r="G873" s="166"/>
      <c r="H873" s="166"/>
      <c r="I873" s="166"/>
      <c r="J873" s="166"/>
      <c r="K873" s="166"/>
      <c r="L873" s="166"/>
      <c r="M873" s="166"/>
    </row>
    <row r="874" spans="1:13" x14ac:dyDescent="0.3">
      <c r="A874" s="105"/>
      <c r="B874" s="244"/>
      <c r="C874" s="269"/>
      <c r="D874" s="239"/>
      <c r="E874" s="270"/>
      <c r="F874" s="166"/>
      <c r="G874" s="166"/>
      <c r="H874" s="166"/>
      <c r="I874" s="166"/>
      <c r="J874" s="166"/>
      <c r="K874" s="166"/>
      <c r="L874" s="166"/>
      <c r="M874" s="166"/>
    </row>
    <row r="875" spans="1:13" x14ac:dyDescent="0.3">
      <c r="A875" s="105"/>
      <c r="B875" s="244"/>
      <c r="C875" s="269"/>
      <c r="D875" s="239"/>
      <c r="E875" s="270"/>
      <c r="F875" s="166"/>
      <c r="G875" s="166"/>
      <c r="H875" s="166"/>
      <c r="I875" s="166"/>
      <c r="J875" s="166"/>
      <c r="K875" s="166"/>
      <c r="L875" s="166"/>
      <c r="M875" s="166"/>
    </row>
    <row r="876" spans="1:13" x14ac:dyDescent="0.3">
      <c r="A876" s="105"/>
      <c r="B876" s="244"/>
      <c r="C876" s="269"/>
      <c r="D876" s="239"/>
      <c r="E876" s="270"/>
      <c r="F876" s="166"/>
      <c r="G876" s="166"/>
      <c r="H876" s="166"/>
      <c r="I876" s="166"/>
      <c r="J876" s="166"/>
      <c r="K876" s="166"/>
      <c r="L876" s="166"/>
      <c r="M876" s="166"/>
    </row>
    <row r="877" spans="1:13" x14ac:dyDescent="0.3">
      <c r="A877" s="105"/>
      <c r="B877" s="244"/>
      <c r="C877" s="269"/>
      <c r="D877" s="239"/>
      <c r="E877" s="270"/>
      <c r="F877" s="166"/>
      <c r="G877" s="166"/>
      <c r="H877" s="166"/>
      <c r="I877" s="166"/>
      <c r="J877" s="166"/>
      <c r="K877" s="166"/>
      <c r="L877" s="166"/>
      <c r="M877" s="166"/>
    </row>
    <row r="878" spans="1:13" x14ac:dyDescent="0.3">
      <c r="A878" s="105"/>
      <c r="B878" s="244"/>
      <c r="C878" s="269"/>
      <c r="D878" s="239"/>
      <c r="E878" s="270"/>
      <c r="F878" s="166"/>
      <c r="G878" s="166"/>
      <c r="H878" s="166"/>
      <c r="I878" s="166"/>
      <c r="J878" s="166"/>
      <c r="K878" s="166"/>
      <c r="L878" s="166"/>
      <c r="M878" s="166"/>
    </row>
    <row r="879" spans="1:13" x14ac:dyDescent="0.3">
      <c r="A879" s="105"/>
      <c r="B879" s="244"/>
      <c r="C879" s="269"/>
      <c r="D879" s="239"/>
      <c r="E879" s="270"/>
      <c r="F879" s="166"/>
      <c r="G879" s="166"/>
      <c r="H879" s="166"/>
      <c r="I879" s="166"/>
      <c r="J879" s="166"/>
      <c r="K879" s="166"/>
      <c r="L879" s="166"/>
      <c r="M879" s="166"/>
    </row>
    <row r="880" spans="1:13" x14ac:dyDescent="0.3">
      <c r="A880" s="105"/>
      <c r="B880" s="244"/>
      <c r="C880" s="269"/>
      <c r="D880" s="239"/>
      <c r="E880" s="270"/>
      <c r="F880" s="166"/>
      <c r="G880" s="166"/>
      <c r="H880" s="166"/>
      <c r="I880" s="166"/>
      <c r="J880" s="166"/>
      <c r="K880" s="166"/>
      <c r="L880" s="166"/>
      <c r="M880" s="166"/>
    </row>
    <row r="881" spans="1:13" x14ac:dyDescent="0.3">
      <c r="A881" s="105"/>
      <c r="B881" s="244"/>
      <c r="C881" s="269"/>
      <c r="D881" s="239"/>
      <c r="E881" s="270"/>
      <c r="F881" s="166"/>
      <c r="G881" s="166"/>
      <c r="H881" s="166"/>
      <c r="I881" s="166"/>
      <c r="J881" s="166"/>
      <c r="K881" s="166"/>
      <c r="L881" s="166"/>
      <c r="M881" s="166"/>
    </row>
    <row r="882" spans="1:13" x14ac:dyDescent="0.3">
      <c r="A882" s="105"/>
      <c r="B882" s="244"/>
      <c r="C882" s="269"/>
      <c r="D882" s="239"/>
      <c r="E882" s="270"/>
      <c r="F882" s="166"/>
      <c r="G882" s="166"/>
      <c r="H882" s="166"/>
      <c r="I882" s="166"/>
      <c r="J882" s="166"/>
      <c r="K882" s="166"/>
      <c r="L882" s="166"/>
      <c r="M882" s="166"/>
    </row>
    <row r="883" spans="1:13" x14ac:dyDescent="0.3">
      <c r="A883" s="105"/>
      <c r="B883" s="244"/>
      <c r="C883" s="269"/>
      <c r="D883" s="239"/>
      <c r="E883" s="270"/>
      <c r="F883" s="166"/>
      <c r="G883" s="166"/>
      <c r="H883" s="166"/>
      <c r="I883" s="166"/>
      <c r="J883" s="166"/>
      <c r="K883" s="166"/>
      <c r="L883" s="166"/>
      <c r="M883" s="166"/>
    </row>
    <row r="884" spans="1:13" x14ac:dyDescent="0.3">
      <c r="A884" s="105"/>
      <c r="B884" s="244"/>
      <c r="C884" s="269"/>
      <c r="D884" s="239"/>
      <c r="E884" s="270"/>
      <c r="F884" s="166"/>
      <c r="G884" s="166"/>
      <c r="H884" s="166"/>
      <c r="I884" s="166"/>
      <c r="J884" s="166"/>
      <c r="K884" s="166"/>
      <c r="L884" s="166"/>
      <c r="M884" s="166"/>
    </row>
    <row r="885" spans="1:13" x14ac:dyDescent="0.3">
      <c r="A885" s="105"/>
      <c r="B885" s="244"/>
      <c r="C885" s="269"/>
      <c r="D885" s="239"/>
      <c r="E885" s="270"/>
      <c r="F885" s="166"/>
      <c r="G885" s="166"/>
      <c r="H885" s="166"/>
      <c r="I885" s="166"/>
      <c r="J885" s="166"/>
      <c r="K885" s="166"/>
      <c r="L885" s="166"/>
      <c r="M885" s="166"/>
    </row>
    <row r="886" spans="1:13" x14ac:dyDescent="0.3">
      <c r="A886" s="105"/>
      <c r="B886" s="244"/>
      <c r="C886" s="269"/>
      <c r="D886" s="239"/>
      <c r="E886" s="270"/>
      <c r="F886" s="166"/>
      <c r="G886" s="166"/>
      <c r="H886" s="166"/>
      <c r="I886" s="166"/>
      <c r="J886" s="166"/>
      <c r="K886" s="166"/>
      <c r="L886" s="166"/>
      <c r="M886" s="166"/>
    </row>
    <row r="887" spans="1:13" x14ac:dyDescent="0.3">
      <c r="A887" s="105"/>
      <c r="B887" s="244"/>
      <c r="C887" s="269"/>
      <c r="D887" s="239"/>
      <c r="E887" s="270"/>
      <c r="F887" s="166"/>
      <c r="G887" s="166"/>
      <c r="H887" s="166"/>
      <c r="I887" s="166"/>
      <c r="J887" s="166"/>
      <c r="K887" s="166"/>
      <c r="L887" s="166"/>
      <c r="M887" s="166"/>
    </row>
    <row r="888" spans="1:13" x14ac:dyDescent="0.3">
      <c r="A888" s="105"/>
      <c r="B888" s="244"/>
      <c r="C888" s="269"/>
      <c r="D888" s="239"/>
      <c r="E888" s="270"/>
      <c r="F888" s="166"/>
      <c r="G888" s="166"/>
      <c r="H888" s="166"/>
      <c r="I888" s="166"/>
      <c r="J888" s="166"/>
      <c r="K888" s="166"/>
      <c r="L888" s="166"/>
      <c r="M888" s="166"/>
    </row>
    <row r="889" spans="1:13" x14ac:dyDescent="0.3">
      <c r="A889" s="105"/>
      <c r="B889" s="244"/>
      <c r="C889" s="269"/>
      <c r="D889" s="239"/>
      <c r="E889" s="270"/>
      <c r="F889" s="166"/>
      <c r="G889" s="166"/>
      <c r="H889" s="166"/>
      <c r="I889" s="166"/>
      <c r="J889" s="166"/>
      <c r="K889" s="166"/>
      <c r="L889" s="166"/>
      <c r="M889" s="166"/>
    </row>
    <row r="890" spans="1:13" x14ac:dyDescent="0.3">
      <c r="A890" s="105"/>
      <c r="B890" s="244"/>
      <c r="C890" s="269"/>
      <c r="D890" s="239"/>
      <c r="E890" s="270"/>
      <c r="F890" s="166"/>
      <c r="G890" s="166"/>
      <c r="H890" s="166"/>
      <c r="I890" s="166"/>
      <c r="J890" s="166"/>
      <c r="K890" s="166"/>
      <c r="L890" s="166"/>
      <c r="M890" s="166"/>
    </row>
    <row r="891" spans="1:13" x14ac:dyDescent="0.3">
      <c r="A891" s="105"/>
      <c r="B891" s="244"/>
      <c r="C891" s="269"/>
      <c r="D891" s="239"/>
      <c r="E891" s="270"/>
      <c r="F891" s="166"/>
      <c r="G891" s="166"/>
      <c r="H891" s="166"/>
      <c r="I891" s="166"/>
      <c r="J891" s="166"/>
      <c r="K891" s="166"/>
      <c r="L891" s="166"/>
      <c r="M891" s="166"/>
    </row>
    <row r="892" spans="1:13" x14ac:dyDescent="0.3">
      <c r="A892" s="105"/>
      <c r="B892" s="244"/>
      <c r="C892" s="269"/>
      <c r="D892" s="239"/>
      <c r="E892" s="270"/>
      <c r="F892" s="166"/>
      <c r="G892" s="166"/>
      <c r="H892" s="166"/>
      <c r="I892" s="166"/>
      <c r="J892" s="166"/>
      <c r="K892" s="166"/>
      <c r="L892" s="166"/>
      <c r="M892" s="166"/>
    </row>
    <row r="893" spans="1:13" x14ac:dyDescent="0.3">
      <c r="A893" s="105"/>
      <c r="B893" s="244"/>
      <c r="C893" s="269"/>
      <c r="D893" s="239"/>
      <c r="E893" s="270"/>
      <c r="F893" s="166"/>
      <c r="G893" s="166"/>
      <c r="H893" s="166"/>
      <c r="I893" s="166"/>
      <c r="J893" s="166"/>
      <c r="K893" s="166"/>
      <c r="L893" s="166"/>
      <c r="M893" s="166"/>
    </row>
    <row r="894" spans="1:13" x14ac:dyDescent="0.3">
      <c r="A894" s="105"/>
      <c r="B894" s="244"/>
      <c r="C894" s="269"/>
      <c r="D894" s="239"/>
      <c r="E894" s="270"/>
      <c r="F894" s="166"/>
      <c r="G894" s="166"/>
      <c r="H894" s="166"/>
      <c r="I894" s="166"/>
      <c r="J894" s="166"/>
      <c r="K894" s="166"/>
      <c r="L894" s="166"/>
      <c r="M894" s="166"/>
    </row>
    <row r="895" spans="1:13" x14ac:dyDescent="0.3">
      <c r="A895" s="105"/>
      <c r="B895" s="244"/>
      <c r="C895" s="269"/>
      <c r="D895" s="239"/>
      <c r="E895" s="270"/>
      <c r="F895" s="166"/>
      <c r="G895" s="166"/>
      <c r="H895" s="166"/>
      <c r="I895" s="166"/>
      <c r="J895" s="166"/>
      <c r="K895" s="166"/>
      <c r="L895" s="166"/>
      <c r="M895" s="166"/>
    </row>
    <row r="896" spans="1:13" x14ac:dyDescent="0.3">
      <c r="A896" s="105"/>
      <c r="B896" s="244"/>
      <c r="C896" s="269"/>
      <c r="D896" s="239"/>
      <c r="E896" s="270"/>
      <c r="F896" s="166"/>
      <c r="G896" s="166"/>
      <c r="H896" s="166"/>
      <c r="I896" s="166"/>
      <c r="J896" s="166"/>
      <c r="K896" s="166"/>
      <c r="L896" s="166"/>
      <c r="M896" s="166"/>
    </row>
    <row r="897" spans="1:13" x14ac:dyDescent="0.3">
      <c r="A897" s="105"/>
      <c r="B897" s="244"/>
      <c r="C897" s="269"/>
      <c r="D897" s="239"/>
      <c r="E897" s="270"/>
      <c r="F897" s="166"/>
      <c r="G897" s="166"/>
      <c r="H897" s="166"/>
      <c r="I897" s="166"/>
      <c r="J897" s="166"/>
      <c r="K897" s="166"/>
      <c r="L897" s="166"/>
      <c r="M897" s="166"/>
    </row>
    <row r="898" spans="1:13" x14ac:dyDescent="0.3">
      <c r="A898" s="105"/>
      <c r="B898" s="244"/>
      <c r="C898" s="269"/>
      <c r="D898" s="239"/>
      <c r="E898" s="270"/>
      <c r="F898" s="166"/>
      <c r="G898" s="166"/>
      <c r="H898" s="166"/>
      <c r="I898" s="166"/>
      <c r="J898" s="166"/>
      <c r="K898" s="166"/>
      <c r="L898" s="166"/>
      <c r="M898" s="166"/>
    </row>
    <row r="899" spans="1:13" x14ac:dyDescent="0.3">
      <c r="A899" s="105"/>
      <c r="B899" s="244"/>
      <c r="C899" s="269"/>
      <c r="D899" s="239"/>
      <c r="E899" s="270"/>
      <c r="F899" s="166"/>
      <c r="G899" s="166"/>
      <c r="H899" s="166"/>
      <c r="I899" s="166"/>
      <c r="J899" s="166"/>
      <c r="K899" s="166"/>
      <c r="L899" s="166"/>
      <c r="M899" s="166"/>
    </row>
    <row r="900" spans="1:13" x14ac:dyDescent="0.3">
      <c r="A900" s="105"/>
      <c r="B900" s="244"/>
      <c r="C900" s="269"/>
      <c r="D900" s="239"/>
      <c r="E900" s="270"/>
      <c r="F900" s="166"/>
      <c r="G900" s="166"/>
      <c r="H900" s="166"/>
      <c r="I900" s="166"/>
      <c r="J900" s="166"/>
      <c r="K900" s="166"/>
      <c r="L900" s="166"/>
      <c r="M900" s="166"/>
    </row>
    <row r="901" spans="1:13" x14ac:dyDescent="0.3">
      <c r="A901" s="105"/>
      <c r="B901" s="244"/>
      <c r="C901" s="269"/>
      <c r="D901" s="239"/>
      <c r="E901" s="270"/>
      <c r="F901" s="166"/>
      <c r="G901" s="166"/>
      <c r="H901" s="166"/>
      <c r="I901" s="166"/>
      <c r="J901" s="166"/>
      <c r="K901" s="166"/>
      <c r="L901" s="166"/>
      <c r="M901" s="166"/>
    </row>
    <row r="902" spans="1:13" x14ac:dyDescent="0.3">
      <c r="A902" s="105"/>
      <c r="B902" s="244"/>
      <c r="C902" s="269"/>
      <c r="D902" s="239"/>
      <c r="E902" s="270"/>
      <c r="F902" s="166"/>
      <c r="G902" s="166"/>
      <c r="H902" s="166"/>
      <c r="I902" s="166"/>
      <c r="J902" s="166"/>
      <c r="K902" s="166"/>
      <c r="L902" s="166"/>
      <c r="M902" s="166"/>
    </row>
    <row r="903" spans="1:13" x14ac:dyDescent="0.3">
      <c r="A903" s="105"/>
      <c r="B903" s="244"/>
      <c r="C903" s="269"/>
      <c r="D903" s="239"/>
      <c r="E903" s="270"/>
      <c r="F903" s="166"/>
      <c r="G903" s="166"/>
      <c r="H903" s="166"/>
      <c r="I903" s="166"/>
      <c r="J903" s="166"/>
      <c r="K903" s="166"/>
      <c r="L903" s="166"/>
      <c r="M903" s="166"/>
    </row>
    <row r="904" spans="1:13" x14ac:dyDescent="0.3">
      <c r="A904" s="105"/>
      <c r="B904" s="244"/>
      <c r="C904" s="269"/>
      <c r="D904" s="239"/>
      <c r="E904" s="270"/>
      <c r="F904" s="166"/>
      <c r="G904" s="166"/>
      <c r="H904" s="166"/>
      <c r="I904" s="166"/>
      <c r="J904" s="166"/>
      <c r="K904" s="166"/>
      <c r="L904" s="166"/>
      <c r="M904" s="166"/>
    </row>
    <row r="905" spans="1:13" x14ac:dyDescent="0.3">
      <c r="A905" s="105"/>
      <c r="B905" s="244"/>
      <c r="C905" s="269"/>
      <c r="D905" s="239"/>
      <c r="E905" s="270"/>
      <c r="F905" s="166"/>
      <c r="G905" s="166"/>
      <c r="H905" s="166"/>
      <c r="I905" s="166"/>
      <c r="J905" s="166"/>
      <c r="K905" s="166"/>
      <c r="L905" s="166"/>
      <c r="M905" s="166"/>
    </row>
    <row r="906" spans="1:13" x14ac:dyDescent="0.3">
      <c r="A906" s="105"/>
      <c r="B906" s="244"/>
      <c r="C906" s="269"/>
      <c r="D906" s="239"/>
      <c r="E906" s="270"/>
      <c r="F906" s="166"/>
      <c r="G906" s="166"/>
      <c r="H906" s="166"/>
      <c r="I906" s="166"/>
      <c r="J906" s="166"/>
      <c r="K906" s="166"/>
      <c r="L906" s="166"/>
      <c r="M906" s="166"/>
    </row>
    <row r="907" spans="1:13" x14ac:dyDescent="0.3">
      <c r="A907" s="105"/>
      <c r="B907" s="244"/>
      <c r="C907" s="269"/>
      <c r="D907" s="239"/>
      <c r="E907" s="270"/>
      <c r="F907" s="166"/>
      <c r="G907" s="166"/>
      <c r="H907" s="166"/>
      <c r="I907" s="166"/>
      <c r="J907" s="166"/>
      <c r="K907" s="166"/>
      <c r="L907" s="166"/>
      <c r="M907" s="166"/>
    </row>
    <row r="908" spans="1:13" x14ac:dyDescent="0.3">
      <c r="A908" s="105"/>
      <c r="B908" s="244"/>
      <c r="C908" s="269"/>
      <c r="D908" s="239"/>
      <c r="E908" s="270"/>
      <c r="F908" s="166"/>
      <c r="G908" s="166"/>
      <c r="H908" s="166"/>
      <c r="I908" s="166"/>
      <c r="J908" s="166"/>
      <c r="K908" s="166"/>
      <c r="L908" s="166"/>
      <c r="M908" s="166"/>
    </row>
    <row r="909" spans="1:13" x14ac:dyDescent="0.3">
      <c r="A909" s="105"/>
      <c r="B909" s="244"/>
      <c r="C909" s="269"/>
      <c r="D909" s="239"/>
      <c r="E909" s="270"/>
      <c r="F909" s="166"/>
      <c r="G909" s="166"/>
      <c r="H909" s="166"/>
      <c r="I909" s="166"/>
      <c r="J909" s="166"/>
      <c r="K909" s="166"/>
      <c r="L909" s="166"/>
      <c r="M909" s="166"/>
    </row>
    <row r="910" spans="1:13" x14ac:dyDescent="0.3">
      <c r="A910" s="105"/>
      <c r="B910" s="244"/>
      <c r="C910" s="269"/>
      <c r="D910" s="239"/>
      <c r="E910" s="270"/>
      <c r="F910" s="166"/>
      <c r="G910" s="166"/>
      <c r="H910" s="166"/>
      <c r="I910" s="166"/>
      <c r="J910" s="166"/>
      <c r="K910" s="166"/>
      <c r="L910" s="166"/>
      <c r="M910" s="166"/>
    </row>
    <row r="911" spans="1:13" x14ac:dyDescent="0.3">
      <c r="A911" s="105"/>
      <c r="B911" s="244"/>
      <c r="C911" s="269"/>
      <c r="D911" s="239"/>
      <c r="E911" s="270"/>
      <c r="F911" s="166"/>
      <c r="G911" s="166"/>
      <c r="H911" s="166"/>
      <c r="I911" s="166"/>
      <c r="J911" s="166"/>
      <c r="K911" s="166"/>
      <c r="L911" s="166"/>
      <c r="M911" s="166"/>
    </row>
    <row r="912" spans="1:13" x14ac:dyDescent="0.3">
      <c r="A912" s="105"/>
      <c r="B912" s="244"/>
      <c r="C912" s="269"/>
      <c r="D912" s="239"/>
      <c r="E912" s="270"/>
      <c r="F912" s="166"/>
      <c r="G912" s="166"/>
      <c r="H912" s="166"/>
      <c r="I912" s="166"/>
      <c r="J912" s="166"/>
      <c r="K912" s="166"/>
      <c r="L912" s="166"/>
      <c r="M912" s="166"/>
    </row>
    <row r="913" spans="1:13" x14ac:dyDescent="0.3">
      <c r="A913" s="105"/>
      <c r="B913" s="244"/>
      <c r="C913" s="269"/>
      <c r="D913" s="239"/>
      <c r="E913" s="270"/>
      <c r="F913" s="166"/>
      <c r="G913" s="166"/>
      <c r="H913" s="166"/>
      <c r="I913" s="166"/>
      <c r="J913" s="166"/>
      <c r="K913" s="166"/>
      <c r="L913" s="166"/>
      <c r="M913" s="166"/>
    </row>
    <row r="914" spans="1:13" x14ac:dyDescent="0.3">
      <c r="A914" s="105"/>
      <c r="B914" s="244"/>
      <c r="C914" s="269"/>
      <c r="D914" s="239"/>
      <c r="E914" s="270"/>
      <c r="F914" s="166"/>
      <c r="G914" s="166"/>
      <c r="H914" s="166"/>
      <c r="I914" s="166"/>
      <c r="J914" s="166"/>
      <c r="K914" s="166"/>
      <c r="L914" s="166"/>
      <c r="M914" s="166"/>
    </row>
    <row r="915" spans="1:13" x14ac:dyDescent="0.3">
      <c r="A915" s="105"/>
      <c r="B915" s="244"/>
      <c r="C915" s="269"/>
      <c r="D915" s="239"/>
      <c r="E915" s="270"/>
      <c r="F915" s="166"/>
      <c r="G915" s="166"/>
      <c r="H915" s="166"/>
      <c r="I915" s="166"/>
      <c r="J915" s="166"/>
      <c r="K915" s="166"/>
      <c r="L915" s="166"/>
      <c r="M915" s="166"/>
    </row>
    <row r="916" spans="1:13" x14ac:dyDescent="0.3">
      <c r="A916" s="105"/>
      <c r="B916" s="244"/>
      <c r="C916" s="269"/>
      <c r="D916" s="239"/>
      <c r="E916" s="270"/>
      <c r="F916" s="166"/>
      <c r="G916" s="166"/>
      <c r="H916" s="166"/>
      <c r="I916" s="166"/>
      <c r="J916" s="166"/>
      <c r="K916" s="166"/>
      <c r="L916" s="166"/>
      <c r="M916" s="166"/>
    </row>
    <row r="917" spans="1:13" x14ac:dyDescent="0.3">
      <c r="A917" s="105"/>
      <c r="B917" s="244"/>
      <c r="C917" s="269"/>
      <c r="D917" s="239"/>
      <c r="E917" s="270"/>
      <c r="F917" s="166"/>
      <c r="G917" s="166"/>
      <c r="H917" s="166"/>
      <c r="I917" s="166"/>
      <c r="J917" s="166"/>
      <c r="K917" s="166"/>
      <c r="L917" s="166"/>
      <c r="M917" s="166"/>
    </row>
    <row r="918" spans="1:13" x14ac:dyDescent="0.3">
      <c r="A918" s="105"/>
      <c r="B918" s="244"/>
      <c r="C918" s="269"/>
      <c r="D918" s="239"/>
      <c r="E918" s="270"/>
      <c r="F918" s="166"/>
      <c r="G918" s="166"/>
      <c r="H918" s="166"/>
      <c r="I918" s="166"/>
      <c r="J918" s="166"/>
      <c r="K918" s="166"/>
      <c r="L918" s="166"/>
      <c r="M918" s="166"/>
    </row>
    <row r="919" spans="1:13" x14ac:dyDescent="0.3">
      <c r="A919" s="105"/>
      <c r="B919" s="244"/>
      <c r="C919" s="269"/>
      <c r="D919" s="239"/>
      <c r="E919" s="270"/>
      <c r="F919" s="166"/>
      <c r="G919" s="166"/>
      <c r="H919" s="166"/>
      <c r="I919" s="166"/>
      <c r="J919" s="166"/>
      <c r="K919" s="166"/>
      <c r="L919" s="166"/>
      <c r="M919" s="166"/>
    </row>
    <row r="920" spans="1:13" x14ac:dyDescent="0.3">
      <c r="A920" s="105"/>
      <c r="B920" s="244"/>
      <c r="C920" s="269"/>
      <c r="D920" s="239"/>
      <c r="E920" s="270"/>
      <c r="F920" s="166"/>
      <c r="G920" s="166"/>
      <c r="H920" s="166"/>
      <c r="I920" s="166"/>
      <c r="J920" s="166"/>
      <c r="K920" s="166"/>
      <c r="L920" s="166"/>
      <c r="M920" s="166"/>
    </row>
    <row r="921" spans="1:13" x14ac:dyDescent="0.3">
      <c r="A921" s="105"/>
      <c r="B921" s="244"/>
      <c r="C921" s="269"/>
      <c r="D921" s="239"/>
      <c r="E921" s="270"/>
      <c r="F921" s="166"/>
      <c r="G921" s="166"/>
      <c r="H921" s="166"/>
      <c r="I921" s="166"/>
      <c r="J921" s="166"/>
      <c r="K921" s="166"/>
      <c r="L921" s="166"/>
      <c r="M921" s="166"/>
    </row>
    <row r="922" spans="1:13" x14ac:dyDescent="0.3">
      <c r="A922" s="105"/>
      <c r="B922" s="244"/>
      <c r="C922" s="269"/>
      <c r="D922" s="239"/>
      <c r="E922" s="270"/>
      <c r="F922" s="166"/>
      <c r="G922" s="166"/>
      <c r="H922" s="166"/>
      <c r="I922" s="166"/>
      <c r="J922" s="166"/>
      <c r="K922" s="166"/>
      <c r="L922" s="166"/>
      <c r="M922" s="166"/>
    </row>
    <row r="923" spans="1:13" x14ac:dyDescent="0.3">
      <c r="A923" s="105"/>
      <c r="B923" s="244"/>
      <c r="C923" s="269"/>
      <c r="D923" s="239"/>
      <c r="E923" s="270"/>
      <c r="F923" s="166"/>
      <c r="G923" s="166"/>
      <c r="H923" s="166"/>
      <c r="I923" s="166"/>
      <c r="J923" s="166"/>
      <c r="K923" s="166"/>
      <c r="L923" s="166"/>
      <c r="M923" s="166"/>
    </row>
    <row r="924" spans="1:13" x14ac:dyDescent="0.3">
      <c r="A924" s="105"/>
      <c r="B924" s="244"/>
      <c r="C924" s="269"/>
      <c r="D924" s="239"/>
      <c r="E924" s="270"/>
      <c r="F924" s="166"/>
      <c r="G924" s="166"/>
      <c r="H924" s="166"/>
      <c r="I924" s="166"/>
      <c r="J924" s="166"/>
      <c r="K924" s="166"/>
      <c r="L924" s="166"/>
      <c r="M924" s="166"/>
    </row>
    <row r="925" spans="1:13" x14ac:dyDescent="0.3">
      <c r="A925" s="105"/>
      <c r="B925" s="244"/>
      <c r="C925" s="269"/>
      <c r="D925" s="239"/>
      <c r="E925" s="270"/>
      <c r="F925" s="166"/>
      <c r="G925" s="166"/>
      <c r="H925" s="166"/>
      <c r="I925" s="166"/>
      <c r="J925" s="166"/>
      <c r="K925" s="166"/>
      <c r="L925" s="166"/>
      <c r="M925" s="166"/>
    </row>
    <row r="926" spans="1:13" x14ac:dyDescent="0.3">
      <c r="A926" s="105"/>
      <c r="B926" s="244"/>
      <c r="C926" s="269"/>
      <c r="D926" s="239"/>
      <c r="E926" s="270"/>
      <c r="F926" s="166"/>
      <c r="G926" s="166"/>
      <c r="H926" s="166"/>
      <c r="I926" s="166"/>
      <c r="J926" s="166"/>
      <c r="K926" s="166"/>
      <c r="L926" s="166"/>
      <c r="M926" s="166"/>
    </row>
    <row r="927" spans="1:13" x14ac:dyDescent="0.3">
      <c r="A927" s="105"/>
      <c r="B927" s="244"/>
      <c r="C927" s="269"/>
      <c r="D927" s="239"/>
      <c r="E927" s="270"/>
      <c r="F927" s="166"/>
      <c r="G927" s="166"/>
      <c r="H927" s="166"/>
      <c r="I927" s="166"/>
      <c r="J927" s="166"/>
      <c r="K927" s="166"/>
      <c r="L927" s="166"/>
      <c r="M927" s="166"/>
    </row>
    <row r="928" spans="1:13" x14ac:dyDescent="0.3">
      <c r="A928" s="105"/>
      <c r="B928" s="244"/>
      <c r="C928" s="269"/>
      <c r="D928" s="239"/>
      <c r="E928" s="270"/>
      <c r="F928" s="166"/>
      <c r="G928" s="166"/>
      <c r="H928" s="166"/>
      <c r="I928" s="166"/>
      <c r="J928" s="166"/>
      <c r="K928" s="166"/>
      <c r="L928" s="166"/>
      <c r="M928" s="166"/>
    </row>
    <row r="929" spans="1:13" x14ac:dyDescent="0.3">
      <c r="A929" s="105"/>
      <c r="B929" s="244"/>
      <c r="C929" s="269"/>
      <c r="D929" s="239"/>
      <c r="E929" s="270"/>
      <c r="F929" s="166"/>
      <c r="G929" s="166"/>
      <c r="H929" s="166"/>
      <c r="I929" s="166"/>
      <c r="J929" s="166"/>
      <c r="K929" s="166"/>
      <c r="L929" s="166"/>
      <c r="M929" s="166"/>
    </row>
    <row r="930" spans="1:13" x14ac:dyDescent="0.3">
      <c r="A930" s="105"/>
      <c r="B930" s="244"/>
      <c r="C930" s="269"/>
      <c r="D930" s="239"/>
      <c r="E930" s="270"/>
      <c r="F930" s="166"/>
      <c r="G930" s="166"/>
      <c r="H930" s="166"/>
      <c r="I930" s="166"/>
      <c r="J930" s="166"/>
      <c r="K930" s="166"/>
      <c r="L930" s="166"/>
      <c r="M930" s="166"/>
    </row>
    <row r="931" spans="1:13" x14ac:dyDescent="0.3">
      <c r="A931" s="105"/>
      <c r="B931" s="244"/>
      <c r="C931" s="269"/>
      <c r="D931" s="239"/>
      <c r="E931" s="270"/>
      <c r="F931" s="166"/>
      <c r="G931" s="166"/>
      <c r="H931" s="166"/>
      <c r="I931" s="166"/>
      <c r="J931" s="166"/>
      <c r="K931" s="166"/>
      <c r="L931" s="166"/>
      <c r="M931" s="166"/>
    </row>
    <row r="932" spans="1:13" x14ac:dyDescent="0.3">
      <c r="A932" s="105"/>
      <c r="B932" s="244"/>
      <c r="C932" s="269"/>
      <c r="D932" s="239"/>
      <c r="E932" s="270"/>
      <c r="F932" s="166"/>
      <c r="G932" s="166"/>
      <c r="H932" s="166"/>
      <c r="I932" s="166"/>
      <c r="J932" s="166"/>
      <c r="K932" s="166"/>
      <c r="L932" s="166"/>
      <c r="M932" s="166"/>
    </row>
    <row r="933" spans="1:13" x14ac:dyDescent="0.3">
      <c r="A933" s="105"/>
      <c r="B933" s="244"/>
      <c r="C933" s="269"/>
      <c r="D933" s="239"/>
      <c r="E933" s="270"/>
      <c r="F933" s="166"/>
      <c r="G933" s="166"/>
      <c r="H933" s="166"/>
      <c r="I933" s="166"/>
      <c r="J933" s="166"/>
      <c r="K933" s="166"/>
      <c r="L933" s="166"/>
      <c r="M933" s="166"/>
    </row>
    <row r="934" spans="1:13" x14ac:dyDescent="0.3">
      <c r="A934" s="105"/>
      <c r="B934" s="244"/>
      <c r="C934" s="269"/>
      <c r="D934" s="239"/>
      <c r="E934" s="270"/>
      <c r="F934" s="166"/>
      <c r="G934" s="166"/>
      <c r="H934" s="166"/>
      <c r="I934" s="166"/>
      <c r="J934" s="166"/>
      <c r="K934" s="166"/>
      <c r="L934" s="166"/>
      <c r="M934" s="166"/>
    </row>
    <row r="935" spans="1:13" x14ac:dyDescent="0.3">
      <c r="A935" s="105"/>
      <c r="B935" s="244"/>
      <c r="C935" s="269"/>
      <c r="D935" s="239"/>
      <c r="E935" s="270"/>
      <c r="F935" s="166"/>
      <c r="G935" s="166"/>
      <c r="H935" s="166"/>
      <c r="I935" s="166"/>
      <c r="J935" s="166"/>
      <c r="K935" s="166"/>
      <c r="L935" s="166"/>
      <c r="M935" s="166"/>
    </row>
    <row r="936" spans="1:13" x14ac:dyDescent="0.3">
      <c r="A936" s="105"/>
      <c r="B936" s="244"/>
      <c r="C936" s="269"/>
      <c r="D936" s="239"/>
      <c r="E936" s="270"/>
      <c r="F936" s="166"/>
      <c r="G936" s="166"/>
      <c r="H936" s="166"/>
      <c r="I936" s="166"/>
      <c r="J936" s="166"/>
      <c r="K936" s="166"/>
      <c r="L936" s="166"/>
      <c r="M936" s="166"/>
    </row>
    <row r="937" spans="1:13" x14ac:dyDescent="0.3">
      <c r="A937" s="105"/>
      <c r="B937" s="244"/>
      <c r="C937" s="269"/>
      <c r="D937" s="239"/>
      <c r="E937" s="270"/>
      <c r="F937" s="166"/>
      <c r="G937" s="166"/>
      <c r="H937" s="166"/>
      <c r="I937" s="166"/>
      <c r="J937" s="166"/>
      <c r="K937" s="166"/>
      <c r="L937" s="166"/>
      <c r="M937" s="166"/>
    </row>
    <row r="938" spans="1:13" x14ac:dyDescent="0.3">
      <c r="A938" s="105"/>
      <c r="B938" s="244"/>
      <c r="C938" s="269"/>
      <c r="D938" s="239"/>
      <c r="E938" s="270"/>
      <c r="F938" s="166"/>
      <c r="G938" s="166"/>
      <c r="H938" s="166"/>
      <c r="I938" s="166"/>
      <c r="J938" s="166"/>
      <c r="K938" s="166"/>
      <c r="L938" s="166"/>
      <c r="M938" s="166"/>
    </row>
    <row r="939" spans="1:13" x14ac:dyDescent="0.3">
      <c r="A939" s="105"/>
      <c r="B939" s="244"/>
      <c r="C939" s="269"/>
      <c r="D939" s="239"/>
      <c r="E939" s="270"/>
      <c r="F939" s="166"/>
      <c r="G939" s="166"/>
      <c r="H939" s="166"/>
      <c r="I939" s="166"/>
      <c r="J939" s="166"/>
      <c r="K939" s="166"/>
      <c r="L939" s="166"/>
      <c r="M939" s="166"/>
    </row>
    <row r="940" spans="1:13" x14ac:dyDescent="0.3">
      <c r="A940" s="105"/>
      <c r="B940" s="244"/>
      <c r="C940" s="269"/>
      <c r="D940" s="239"/>
      <c r="E940" s="270"/>
      <c r="F940" s="166"/>
      <c r="G940" s="166"/>
      <c r="H940" s="166"/>
      <c r="I940" s="166"/>
      <c r="J940" s="166"/>
      <c r="K940" s="166"/>
      <c r="L940" s="166"/>
      <c r="M940" s="166"/>
    </row>
    <row r="941" spans="1:13" x14ac:dyDescent="0.3">
      <c r="A941" s="105"/>
      <c r="B941" s="244"/>
      <c r="C941" s="269"/>
      <c r="D941" s="239"/>
      <c r="E941" s="270"/>
      <c r="F941" s="166"/>
      <c r="G941" s="166"/>
      <c r="H941" s="166"/>
      <c r="I941" s="166"/>
      <c r="J941" s="166"/>
      <c r="K941" s="166"/>
      <c r="L941" s="166"/>
      <c r="M941" s="166"/>
    </row>
    <row r="942" spans="1:13" x14ac:dyDescent="0.3">
      <c r="A942" s="105"/>
      <c r="B942" s="244"/>
      <c r="C942" s="269"/>
      <c r="D942" s="239"/>
      <c r="E942" s="270"/>
      <c r="F942" s="166"/>
      <c r="G942" s="166"/>
      <c r="H942" s="166"/>
      <c r="I942" s="166"/>
      <c r="J942" s="166"/>
      <c r="K942" s="166"/>
      <c r="L942" s="166"/>
      <c r="M942" s="166"/>
    </row>
    <row r="943" spans="1:13" x14ac:dyDescent="0.3">
      <c r="A943" s="105"/>
      <c r="B943" s="244"/>
      <c r="C943" s="269"/>
      <c r="D943" s="239"/>
      <c r="E943" s="270"/>
      <c r="F943" s="166"/>
      <c r="G943" s="166"/>
      <c r="H943" s="166"/>
      <c r="I943" s="166"/>
      <c r="J943" s="166"/>
      <c r="K943" s="166"/>
      <c r="L943" s="166"/>
      <c r="M943" s="166"/>
    </row>
    <row r="944" spans="1:13" x14ac:dyDescent="0.3">
      <c r="A944" s="105"/>
      <c r="B944" s="244"/>
      <c r="C944" s="269"/>
      <c r="D944" s="239"/>
      <c r="E944" s="270"/>
      <c r="F944" s="166"/>
      <c r="G944" s="166"/>
      <c r="H944" s="166"/>
      <c r="I944" s="166"/>
      <c r="J944" s="166"/>
      <c r="K944" s="166"/>
      <c r="L944" s="166"/>
      <c r="M944" s="166"/>
    </row>
    <row r="945" spans="1:13" x14ac:dyDescent="0.3">
      <c r="A945" s="105"/>
      <c r="B945" s="244"/>
      <c r="C945" s="269"/>
      <c r="D945" s="239"/>
      <c r="E945" s="270"/>
      <c r="F945" s="166"/>
      <c r="G945" s="166"/>
      <c r="H945" s="166"/>
      <c r="I945" s="166"/>
      <c r="J945" s="166"/>
      <c r="K945" s="166"/>
      <c r="L945" s="166"/>
      <c r="M945" s="166"/>
    </row>
    <row r="946" spans="1:13" x14ac:dyDescent="0.3">
      <c r="A946" s="105"/>
      <c r="B946" s="244"/>
      <c r="C946" s="269"/>
      <c r="D946" s="239"/>
      <c r="E946" s="270"/>
      <c r="F946" s="166"/>
      <c r="G946" s="166"/>
      <c r="H946" s="166"/>
      <c r="I946" s="166"/>
      <c r="J946" s="166"/>
      <c r="K946" s="166"/>
      <c r="L946" s="166"/>
      <c r="M946" s="166"/>
    </row>
    <row r="947" spans="1:13" x14ac:dyDescent="0.3">
      <c r="A947" s="105"/>
      <c r="B947" s="244"/>
      <c r="C947" s="269"/>
      <c r="D947" s="239"/>
      <c r="E947" s="270"/>
      <c r="F947" s="166"/>
      <c r="G947" s="166"/>
      <c r="H947" s="166"/>
      <c r="I947" s="166"/>
      <c r="J947" s="166"/>
      <c r="K947" s="166"/>
      <c r="L947" s="166"/>
      <c r="M947" s="166"/>
    </row>
    <row r="948" spans="1:13" x14ac:dyDescent="0.3">
      <c r="A948" s="105"/>
      <c r="B948" s="244"/>
      <c r="C948" s="269"/>
      <c r="D948" s="239"/>
      <c r="E948" s="270"/>
      <c r="F948" s="166"/>
      <c r="G948" s="166"/>
      <c r="H948" s="166"/>
      <c r="I948" s="166"/>
      <c r="J948" s="166"/>
      <c r="K948" s="166"/>
      <c r="L948" s="166"/>
      <c r="M948" s="166"/>
    </row>
    <row r="949" spans="1:13" x14ac:dyDescent="0.3">
      <c r="A949" s="105"/>
      <c r="B949" s="244"/>
      <c r="C949" s="269"/>
      <c r="D949" s="239"/>
      <c r="E949" s="270"/>
      <c r="F949" s="166"/>
      <c r="G949" s="166"/>
      <c r="H949" s="166"/>
      <c r="I949" s="166"/>
      <c r="J949" s="166"/>
      <c r="K949" s="166"/>
      <c r="L949" s="166"/>
      <c r="M949" s="166"/>
    </row>
    <row r="950" spans="1:13" x14ac:dyDescent="0.3">
      <c r="A950" s="105"/>
      <c r="B950" s="244"/>
      <c r="C950" s="269"/>
      <c r="D950" s="239"/>
      <c r="E950" s="270"/>
      <c r="F950" s="166"/>
      <c r="G950" s="166"/>
      <c r="H950" s="166"/>
      <c r="I950" s="166"/>
      <c r="J950" s="166"/>
      <c r="K950" s="166"/>
      <c r="L950" s="166"/>
      <c r="M950" s="166"/>
    </row>
    <row r="951" spans="1:13" x14ac:dyDescent="0.3">
      <c r="A951" s="105"/>
      <c r="B951" s="244"/>
      <c r="C951" s="269"/>
      <c r="D951" s="239"/>
      <c r="E951" s="270"/>
      <c r="F951" s="166"/>
      <c r="G951" s="166"/>
      <c r="H951" s="166"/>
      <c r="I951" s="166"/>
      <c r="J951" s="166"/>
      <c r="K951" s="166"/>
      <c r="L951" s="166"/>
      <c r="M951" s="166"/>
    </row>
    <row r="952" spans="1:13" x14ac:dyDescent="0.3">
      <c r="A952" s="105"/>
      <c r="B952" s="244"/>
      <c r="C952" s="269"/>
      <c r="D952" s="239"/>
      <c r="E952" s="270"/>
      <c r="F952" s="166"/>
      <c r="G952" s="166"/>
      <c r="H952" s="166"/>
      <c r="I952" s="166"/>
      <c r="J952" s="166"/>
      <c r="K952" s="166"/>
      <c r="L952" s="166"/>
      <c r="M952" s="166"/>
    </row>
    <row r="953" spans="1:13" x14ac:dyDescent="0.3">
      <c r="A953" s="105"/>
      <c r="B953" s="244"/>
      <c r="C953" s="269"/>
      <c r="D953" s="239"/>
      <c r="E953" s="270"/>
      <c r="F953" s="166"/>
      <c r="G953" s="166"/>
      <c r="H953" s="166"/>
      <c r="I953" s="166"/>
      <c r="J953" s="166"/>
      <c r="K953" s="166"/>
      <c r="L953" s="166"/>
      <c r="M953" s="166"/>
    </row>
    <row r="954" spans="1:13" x14ac:dyDescent="0.3">
      <c r="A954" s="105"/>
      <c r="B954" s="244"/>
      <c r="C954" s="269"/>
      <c r="D954" s="239"/>
      <c r="E954" s="270"/>
      <c r="F954" s="166"/>
      <c r="G954" s="166"/>
      <c r="H954" s="166"/>
      <c r="I954" s="166"/>
      <c r="J954" s="166"/>
      <c r="K954" s="166"/>
      <c r="L954" s="166"/>
      <c r="M954" s="166"/>
    </row>
    <row r="955" spans="1:13" x14ac:dyDescent="0.3">
      <c r="A955" s="105"/>
      <c r="B955" s="244"/>
      <c r="C955" s="269"/>
      <c r="D955" s="239"/>
      <c r="E955" s="270"/>
      <c r="F955" s="166"/>
      <c r="G955" s="166"/>
      <c r="H955" s="166"/>
      <c r="I955" s="166"/>
      <c r="J955" s="166"/>
      <c r="K955" s="166"/>
      <c r="L955" s="166"/>
      <c r="M955" s="166"/>
    </row>
    <row r="956" spans="1:13" x14ac:dyDescent="0.3">
      <c r="A956" s="105"/>
      <c r="B956" s="244"/>
      <c r="C956" s="269"/>
      <c r="D956" s="239"/>
      <c r="E956" s="270"/>
      <c r="F956" s="166"/>
      <c r="G956" s="166"/>
      <c r="H956" s="166"/>
      <c r="I956" s="166"/>
      <c r="J956" s="166"/>
      <c r="K956" s="166"/>
      <c r="L956" s="166"/>
      <c r="M956" s="166"/>
    </row>
    <row r="957" spans="1:13" x14ac:dyDescent="0.3">
      <c r="A957" s="105"/>
      <c r="B957" s="244"/>
      <c r="C957" s="269"/>
      <c r="D957" s="239"/>
      <c r="E957" s="270"/>
      <c r="F957" s="166"/>
      <c r="G957" s="166"/>
      <c r="H957" s="166"/>
      <c r="I957" s="166"/>
      <c r="J957" s="166"/>
      <c r="K957" s="166"/>
      <c r="L957" s="166"/>
      <c r="M957" s="166"/>
    </row>
    <row r="958" spans="1:13" x14ac:dyDescent="0.3">
      <c r="A958" s="105"/>
      <c r="B958" s="244"/>
      <c r="C958" s="269"/>
      <c r="D958" s="239"/>
      <c r="E958" s="270"/>
      <c r="F958" s="166"/>
      <c r="G958" s="166"/>
      <c r="H958" s="166"/>
      <c r="I958" s="166"/>
      <c r="J958" s="166"/>
      <c r="K958" s="166"/>
      <c r="L958" s="166"/>
      <c r="M958" s="166"/>
    </row>
    <row r="959" spans="1:13" x14ac:dyDescent="0.3">
      <c r="A959" s="105"/>
      <c r="B959" s="244"/>
      <c r="C959" s="269"/>
      <c r="D959" s="239"/>
      <c r="E959" s="270"/>
      <c r="F959" s="166"/>
      <c r="G959" s="166"/>
      <c r="H959" s="166"/>
      <c r="I959" s="166"/>
      <c r="J959" s="166"/>
      <c r="K959" s="166"/>
      <c r="L959" s="166"/>
      <c r="M959" s="166"/>
    </row>
    <row r="960" spans="1:13" x14ac:dyDescent="0.3">
      <c r="A960" s="105"/>
      <c r="B960" s="244"/>
      <c r="C960" s="269"/>
      <c r="D960" s="239"/>
      <c r="E960" s="270"/>
      <c r="F960" s="166"/>
      <c r="G960" s="166"/>
      <c r="H960" s="166"/>
      <c r="I960" s="166"/>
      <c r="J960" s="166"/>
      <c r="K960" s="166"/>
      <c r="L960" s="166"/>
      <c r="M960" s="166"/>
    </row>
    <row r="961" spans="1:13" x14ac:dyDescent="0.3">
      <c r="A961" s="105"/>
      <c r="B961" s="244"/>
      <c r="C961" s="269"/>
      <c r="D961" s="239"/>
      <c r="E961" s="270"/>
      <c r="F961" s="166"/>
      <c r="G961" s="166"/>
      <c r="H961" s="166"/>
      <c r="I961" s="166"/>
      <c r="J961" s="166"/>
      <c r="K961" s="166"/>
      <c r="L961" s="166"/>
      <c r="M961" s="166"/>
    </row>
    <row r="962" spans="1:13" x14ac:dyDescent="0.3">
      <c r="A962" s="105"/>
      <c r="B962" s="244"/>
      <c r="C962" s="269"/>
      <c r="D962" s="239"/>
      <c r="E962" s="270"/>
      <c r="F962" s="166"/>
      <c r="G962" s="166"/>
      <c r="H962" s="166"/>
      <c r="I962" s="166"/>
      <c r="J962" s="166"/>
      <c r="K962" s="166"/>
      <c r="L962" s="166"/>
      <c r="M962" s="166"/>
    </row>
    <row r="963" spans="1:13" x14ac:dyDescent="0.3">
      <c r="A963" s="105"/>
      <c r="B963" s="244"/>
      <c r="C963" s="269"/>
      <c r="D963" s="239"/>
      <c r="E963" s="270"/>
      <c r="F963" s="166"/>
      <c r="G963" s="166"/>
      <c r="H963" s="166"/>
      <c r="I963" s="166"/>
      <c r="J963" s="166"/>
      <c r="K963" s="166"/>
      <c r="L963" s="166"/>
      <c r="M963" s="166"/>
    </row>
    <row r="964" spans="1:13" x14ac:dyDescent="0.3">
      <c r="A964" s="105"/>
      <c r="B964" s="244"/>
      <c r="C964" s="269"/>
      <c r="D964" s="239"/>
      <c r="E964" s="270"/>
      <c r="F964" s="166"/>
      <c r="G964" s="166"/>
      <c r="H964" s="166"/>
      <c r="I964" s="166"/>
      <c r="J964" s="166"/>
      <c r="K964" s="166"/>
      <c r="L964" s="166"/>
      <c r="M964" s="166"/>
    </row>
    <row r="965" spans="1:13" x14ac:dyDescent="0.3">
      <c r="A965" s="105"/>
      <c r="B965" s="244"/>
      <c r="C965" s="269"/>
      <c r="D965" s="239"/>
      <c r="E965" s="270"/>
      <c r="F965" s="166"/>
      <c r="G965" s="166"/>
      <c r="H965" s="166"/>
      <c r="I965" s="166"/>
      <c r="J965" s="166"/>
      <c r="K965" s="166"/>
      <c r="L965" s="166"/>
      <c r="M965" s="166"/>
    </row>
    <row r="966" spans="1:13" x14ac:dyDescent="0.3">
      <c r="A966" s="105"/>
      <c r="B966" s="244"/>
      <c r="C966" s="269"/>
      <c r="D966" s="239"/>
      <c r="E966" s="270"/>
      <c r="F966" s="166"/>
      <c r="G966" s="166"/>
      <c r="H966" s="166"/>
      <c r="I966" s="166"/>
      <c r="J966" s="166"/>
      <c r="K966" s="166"/>
      <c r="L966" s="166"/>
      <c r="M966" s="166"/>
    </row>
    <row r="967" spans="1:13" x14ac:dyDescent="0.3">
      <c r="A967" s="105"/>
      <c r="B967" s="244"/>
      <c r="C967" s="269"/>
      <c r="D967" s="239"/>
      <c r="E967" s="270"/>
      <c r="F967" s="166"/>
      <c r="G967" s="166"/>
      <c r="H967" s="166"/>
      <c r="I967" s="166"/>
      <c r="J967" s="166"/>
      <c r="K967" s="166"/>
      <c r="L967" s="166"/>
      <c r="M967" s="166"/>
    </row>
    <row r="968" spans="1:13" x14ac:dyDescent="0.3">
      <c r="A968" s="105"/>
      <c r="B968" s="244"/>
      <c r="C968" s="269"/>
      <c r="D968" s="239"/>
      <c r="E968" s="270"/>
      <c r="F968" s="166"/>
      <c r="G968" s="166"/>
      <c r="H968" s="166"/>
      <c r="I968" s="166"/>
      <c r="J968" s="166"/>
      <c r="K968" s="166"/>
      <c r="L968" s="166"/>
      <c r="M968" s="166"/>
    </row>
    <row r="969" spans="1:13" x14ac:dyDescent="0.3">
      <c r="A969" s="105"/>
      <c r="B969" s="244"/>
      <c r="C969" s="269"/>
      <c r="D969" s="239"/>
      <c r="E969" s="270"/>
      <c r="F969" s="166"/>
      <c r="G969" s="166"/>
      <c r="H969" s="166"/>
      <c r="I969" s="166"/>
      <c r="J969" s="166"/>
      <c r="K969" s="166"/>
      <c r="L969" s="166"/>
      <c r="M969" s="166"/>
    </row>
    <row r="970" spans="1:13" x14ac:dyDescent="0.3">
      <c r="A970" s="105"/>
      <c r="B970" s="244"/>
      <c r="C970" s="269"/>
      <c r="D970" s="239"/>
      <c r="E970" s="270"/>
      <c r="F970" s="166"/>
      <c r="G970" s="166"/>
      <c r="H970" s="166"/>
      <c r="I970" s="166"/>
      <c r="J970" s="166"/>
      <c r="K970" s="166"/>
      <c r="L970" s="166"/>
      <c r="M970" s="166"/>
    </row>
    <row r="971" spans="1:13" x14ac:dyDescent="0.3">
      <c r="A971" s="105"/>
      <c r="B971" s="244"/>
      <c r="C971" s="269"/>
      <c r="D971" s="239"/>
      <c r="E971" s="270"/>
      <c r="F971" s="166"/>
      <c r="G971" s="166"/>
      <c r="H971" s="166"/>
      <c r="I971" s="166"/>
      <c r="J971" s="166"/>
      <c r="K971" s="166"/>
      <c r="L971" s="166"/>
      <c r="M971" s="166"/>
    </row>
    <row r="972" spans="1:13" x14ac:dyDescent="0.3">
      <c r="A972" s="105"/>
      <c r="B972" s="244"/>
      <c r="C972" s="269"/>
      <c r="D972" s="239"/>
      <c r="E972" s="270"/>
      <c r="F972" s="166"/>
      <c r="G972" s="166"/>
      <c r="H972" s="166"/>
      <c r="I972" s="166"/>
      <c r="J972" s="166"/>
      <c r="K972" s="166"/>
      <c r="L972" s="166"/>
      <c r="M972" s="166"/>
    </row>
    <row r="973" spans="1:13" x14ac:dyDescent="0.3">
      <c r="A973" s="105"/>
      <c r="B973" s="244"/>
      <c r="C973" s="269"/>
      <c r="D973" s="239"/>
      <c r="E973" s="270"/>
      <c r="F973" s="166"/>
      <c r="G973" s="166"/>
      <c r="H973" s="166"/>
      <c r="I973" s="166"/>
      <c r="J973" s="166"/>
      <c r="K973" s="166"/>
      <c r="L973" s="166"/>
      <c r="M973" s="166"/>
    </row>
    <row r="974" spans="1:13" x14ac:dyDescent="0.3">
      <c r="A974" s="105"/>
      <c r="B974" s="244"/>
      <c r="C974" s="269"/>
      <c r="D974" s="239"/>
      <c r="E974" s="270"/>
      <c r="F974" s="166"/>
      <c r="G974" s="166"/>
      <c r="H974" s="166"/>
      <c r="I974" s="166"/>
      <c r="J974" s="166"/>
      <c r="K974" s="166"/>
      <c r="L974" s="166"/>
      <c r="M974" s="166"/>
    </row>
    <row r="975" spans="1:13" x14ac:dyDescent="0.3">
      <c r="A975" s="105"/>
      <c r="B975" s="244"/>
      <c r="C975" s="269"/>
      <c r="D975" s="239"/>
      <c r="E975" s="270"/>
      <c r="F975" s="166"/>
      <c r="G975" s="166"/>
      <c r="H975" s="166"/>
      <c r="I975" s="166"/>
      <c r="J975" s="166"/>
      <c r="K975" s="166"/>
      <c r="L975" s="166"/>
      <c r="M975" s="166"/>
    </row>
    <row r="976" spans="1:13" x14ac:dyDescent="0.3">
      <c r="A976" s="105"/>
      <c r="B976" s="244"/>
      <c r="C976" s="269"/>
      <c r="D976" s="239"/>
      <c r="E976" s="270"/>
      <c r="F976" s="166"/>
      <c r="G976" s="166"/>
      <c r="H976" s="166"/>
      <c r="I976" s="166"/>
      <c r="J976" s="166"/>
      <c r="K976" s="166"/>
      <c r="L976" s="166"/>
      <c r="M976" s="166"/>
    </row>
    <row r="977" spans="1:13" x14ac:dyDescent="0.3">
      <c r="A977" s="105"/>
      <c r="B977" s="244"/>
      <c r="C977" s="269"/>
      <c r="D977" s="239"/>
      <c r="E977" s="270"/>
      <c r="F977" s="166"/>
      <c r="G977" s="166"/>
      <c r="H977" s="166"/>
      <c r="I977" s="166"/>
      <c r="J977" s="166"/>
      <c r="K977" s="166"/>
      <c r="L977" s="166"/>
      <c r="M977" s="166"/>
    </row>
    <row r="978" spans="1:13" x14ac:dyDescent="0.3">
      <c r="A978" s="105"/>
      <c r="B978" s="244"/>
      <c r="C978" s="269"/>
      <c r="D978" s="239"/>
      <c r="E978" s="270"/>
      <c r="F978" s="166"/>
      <c r="G978" s="166"/>
      <c r="H978" s="166"/>
      <c r="I978" s="166"/>
      <c r="J978" s="166"/>
      <c r="K978" s="166"/>
      <c r="L978" s="166"/>
      <c r="M978" s="166"/>
    </row>
    <row r="979" spans="1:13" x14ac:dyDescent="0.3">
      <c r="A979" s="105"/>
      <c r="B979" s="244"/>
      <c r="C979" s="269"/>
      <c r="D979" s="239"/>
      <c r="E979" s="270"/>
      <c r="F979" s="166"/>
      <c r="G979" s="166"/>
      <c r="H979" s="166"/>
      <c r="I979" s="166"/>
      <c r="J979" s="166"/>
      <c r="K979" s="166"/>
      <c r="L979" s="166"/>
      <c r="M979" s="166"/>
    </row>
    <row r="980" spans="1:13" x14ac:dyDescent="0.3">
      <c r="A980" s="105"/>
      <c r="B980" s="244"/>
      <c r="C980" s="269"/>
      <c r="D980" s="239"/>
      <c r="E980" s="270"/>
      <c r="F980" s="166"/>
      <c r="G980" s="166"/>
      <c r="H980" s="166"/>
      <c r="I980" s="166"/>
      <c r="J980" s="166"/>
      <c r="K980" s="166"/>
      <c r="L980" s="166"/>
      <c r="M980" s="166"/>
    </row>
    <row r="981" spans="1:13" x14ac:dyDescent="0.3">
      <c r="A981" s="105"/>
      <c r="B981" s="244"/>
      <c r="C981" s="269"/>
      <c r="D981" s="239"/>
      <c r="E981" s="270"/>
      <c r="F981" s="166"/>
      <c r="G981" s="166"/>
      <c r="H981" s="166"/>
      <c r="I981" s="166"/>
      <c r="J981" s="166"/>
      <c r="K981" s="166"/>
      <c r="L981" s="166"/>
      <c r="M981" s="166"/>
    </row>
    <row r="982" spans="1:13" x14ac:dyDescent="0.3">
      <c r="A982" s="105"/>
      <c r="B982" s="244"/>
      <c r="C982" s="269"/>
      <c r="D982" s="239"/>
      <c r="E982" s="270"/>
      <c r="F982" s="166"/>
      <c r="G982" s="166"/>
      <c r="H982" s="166"/>
      <c r="I982" s="166"/>
      <c r="J982" s="166"/>
      <c r="K982" s="166"/>
      <c r="L982" s="166"/>
      <c r="M982" s="166"/>
    </row>
    <row r="983" spans="1:13" x14ac:dyDescent="0.3">
      <c r="A983" s="105"/>
      <c r="B983" s="244"/>
      <c r="C983" s="269"/>
      <c r="D983" s="239"/>
      <c r="E983" s="270"/>
      <c r="F983" s="166"/>
      <c r="G983" s="166"/>
      <c r="H983" s="166"/>
      <c r="I983" s="166"/>
      <c r="J983" s="166"/>
      <c r="K983" s="166"/>
      <c r="L983" s="166"/>
      <c r="M983" s="166"/>
    </row>
    <row r="984" spans="1:13" x14ac:dyDescent="0.3">
      <c r="A984" s="105"/>
      <c r="B984" s="244"/>
      <c r="C984" s="269"/>
      <c r="D984" s="239"/>
      <c r="E984" s="270"/>
      <c r="F984" s="166"/>
      <c r="G984" s="166"/>
      <c r="H984" s="166"/>
      <c r="I984" s="166"/>
      <c r="J984" s="166"/>
      <c r="K984" s="166"/>
      <c r="L984" s="166"/>
      <c r="M984" s="166"/>
    </row>
    <row r="985" spans="1:13" x14ac:dyDescent="0.3">
      <c r="A985" s="105"/>
      <c r="B985" s="244"/>
      <c r="C985" s="269"/>
      <c r="D985" s="239"/>
      <c r="E985" s="270"/>
      <c r="F985" s="166"/>
      <c r="G985" s="166"/>
      <c r="H985" s="166"/>
      <c r="I985" s="166"/>
      <c r="J985" s="166"/>
      <c r="K985" s="166"/>
      <c r="L985" s="166"/>
      <c r="M985" s="166"/>
    </row>
    <row r="986" spans="1:13" x14ac:dyDescent="0.3">
      <c r="A986" s="105"/>
      <c r="B986" s="244"/>
      <c r="C986" s="269"/>
      <c r="D986" s="239"/>
      <c r="E986" s="270"/>
      <c r="F986" s="166"/>
      <c r="G986" s="166"/>
      <c r="H986" s="166"/>
      <c r="I986" s="166"/>
      <c r="J986" s="166"/>
      <c r="K986" s="166"/>
      <c r="L986" s="166"/>
      <c r="M986" s="166"/>
    </row>
    <row r="987" spans="1:13" x14ac:dyDescent="0.3">
      <c r="A987" s="105"/>
      <c r="B987" s="244"/>
      <c r="C987" s="269"/>
      <c r="D987" s="239"/>
      <c r="E987" s="270"/>
      <c r="F987" s="166"/>
      <c r="G987" s="166"/>
      <c r="H987" s="166"/>
      <c r="I987" s="166"/>
      <c r="J987" s="166"/>
      <c r="K987" s="166"/>
      <c r="L987" s="166"/>
      <c r="M987" s="166"/>
    </row>
    <row r="988" spans="1:13" x14ac:dyDescent="0.3">
      <c r="A988" s="105"/>
      <c r="B988" s="244"/>
      <c r="C988" s="269"/>
      <c r="D988" s="239"/>
      <c r="E988" s="270"/>
      <c r="F988" s="166"/>
      <c r="G988" s="166"/>
      <c r="H988" s="166"/>
      <c r="I988" s="166"/>
      <c r="J988" s="166"/>
      <c r="K988" s="166"/>
      <c r="L988" s="166"/>
      <c r="M988" s="166"/>
    </row>
    <row r="989" spans="1:13" x14ac:dyDescent="0.3">
      <c r="A989" s="105"/>
      <c r="B989" s="244"/>
      <c r="C989" s="269"/>
      <c r="D989" s="239"/>
      <c r="E989" s="270"/>
      <c r="F989" s="166"/>
      <c r="G989" s="166"/>
      <c r="H989" s="166"/>
      <c r="I989" s="166"/>
      <c r="J989" s="166"/>
      <c r="K989" s="166"/>
      <c r="L989" s="166"/>
      <c r="M989" s="166"/>
    </row>
    <row r="990" spans="1:13" x14ac:dyDescent="0.3">
      <c r="A990" s="105"/>
      <c r="B990" s="244"/>
      <c r="C990" s="269"/>
      <c r="D990" s="239"/>
      <c r="E990" s="270"/>
      <c r="F990" s="166"/>
      <c r="G990" s="166"/>
      <c r="H990" s="166"/>
      <c r="I990" s="166"/>
      <c r="J990" s="166"/>
      <c r="K990" s="166"/>
      <c r="L990" s="166"/>
      <c r="M990" s="166"/>
    </row>
    <row r="991" spans="1:13" x14ac:dyDescent="0.3">
      <c r="A991" s="105"/>
      <c r="B991" s="244"/>
      <c r="C991" s="269"/>
      <c r="D991" s="239"/>
      <c r="E991" s="270"/>
      <c r="F991" s="166"/>
      <c r="G991" s="166"/>
      <c r="H991" s="166"/>
      <c r="I991" s="166"/>
      <c r="J991" s="166"/>
      <c r="K991" s="166"/>
      <c r="L991" s="166"/>
      <c r="M991" s="166"/>
    </row>
    <row r="992" spans="1:13" x14ac:dyDescent="0.3">
      <c r="A992" s="105"/>
      <c r="B992" s="244"/>
      <c r="C992" s="269"/>
      <c r="D992" s="239"/>
      <c r="E992" s="270"/>
      <c r="F992" s="166"/>
      <c r="G992" s="166"/>
      <c r="H992" s="166"/>
      <c r="I992" s="166"/>
      <c r="J992" s="166"/>
      <c r="K992" s="166"/>
      <c r="L992" s="166"/>
      <c r="M992" s="166"/>
    </row>
    <row r="993" spans="1:13" x14ac:dyDescent="0.3">
      <c r="A993" s="105"/>
      <c r="B993" s="244"/>
      <c r="C993" s="269"/>
      <c r="D993" s="239"/>
      <c r="E993" s="270"/>
      <c r="F993" s="166"/>
      <c r="G993" s="166"/>
      <c r="H993" s="166"/>
      <c r="I993" s="166"/>
      <c r="J993" s="166"/>
      <c r="K993" s="166"/>
      <c r="L993" s="166"/>
      <c r="M993" s="166"/>
    </row>
    <row r="994" spans="1:13" x14ac:dyDescent="0.3">
      <c r="A994" s="105"/>
      <c r="B994" s="244"/>
      <c r="C994" s="269"/>
      <c r="D994" s="239"/>
      <c r="E994" s="270"/>
      <c r="F994" s="166"/>
      <c r="G994" s="166"/>
      <c r="H994" s="166"/>
      <c r="I994" s="166"/>
      <c r="J994" s="166"/>
      <c r="K994" s="166"/>
      <c r="L994" s="166"/>
      <c r="M994" s="166"/>
    </row>
    <row r="995" spans="1:13" x14ac:dyDescent="0.3">
      <c r="A995" s="105"/>
      <c r="B995" s="244"/>
      <c r="C995" s="269"/>
      <c r="D995" s="239"/>
      <c r="E995" s="270"/>
      <c r="F995" s="166"/>
      <c r="G995" s="166"/>
      <c r="H995" s="166"/>
      <c r="I995" s="166"/>
      <c r="J995" s="166"/>
      <c r="K995" s="166"/>
      <c r="L995" s="166"/>
      <c r="M995" s="166"/>
    </row>
    <row r="996" spans="1:13" x14ac:dyDescent="0.3">
      <c r="A996" s="105"/>
      <c r="B996" s="244"/>
      <c r="C996" s="269"/>
      <c r="D996" s="239"/>
      <c r="E996" s="270"/>
      <c r="F996" s="166"/>
      <c r="G996" s="166"/>
      <c r="H996" s="166"/>
      <c r="I996" s="166"/>
      <c r="J996" s="166"/>
      <c r="K996" s="166"/>
      <c r="L996" s="166"/>
      <c r="M996" s="166"/>
    </row>
    <row r="997" spans="1:13" x14ac:dyDescent="0.3">
      <c r="A997" s="105"/>
      <c r="B997" s="244"/>
      <c r="C997" s="269"/>
      <c r="D997" s="239"/>
      <c r="E997" s="270"/>
      <c r="F997" s="166"/>
      <c r="G997" s="166"/>
      <c r="H997" s="166"/>
      <c r="I997" s="166"/>
      <c r="J997" s="166"/>
      <c r="K997" s="166"/>
      <c r="L997" s="166"/>
      <c r="M997" s="166"/>
    </row>
    <row r="998" spans="1:13" x14ac:dyDescent="0.3">
      <c r="A998" s="105"/>
      <c r="B998" s="244"/>
      <c r="C998" s="269"/>
      <c r="D998" s="239"/>
      <c r="E998" s="270"/>
      <c r="F998" s="166"/>
      <c r="G998" s="166"/>
      <c r="H998" s="166"/>
      <c r="I998" s="166"/>
      <c r="J998" s="166"/>
      <c r="K998" s="166"/>
      <c r="L998" s="166"/>
      <c r="M998" s="166"/>
    </row>
    <row r="999" spans="1:13" x14ac:dyDescent="0.3">
      <c r="A999" s="105"/>
      <c r="B999" s="244"/>
      <c r="C999" s="269"/>
      <c r="D999" s="239"/>
      <c r="E999" s="270"/>
      <c r="F999" s="166"/>
      <c r="G999" s="166"/>
      <c r="H999" s="166"/>
      <c r="I999" s="166"/>
      <c r="J999" s="166"/>
      <c r="K999" s="166"/>
      <c r="L999" s="166"/>
      <c r="M999" s="166"/>
    </row>
    <row r="1000" spans="1:13" x14ac:dyDescent="0.3">
      <c r="A1000" s="105"/>
      <c r="B1000" s="244"/>
      <c r="C1000" s="269"/>
      <c r="D1000" s="239"/>
      <c r="E1000" s="270"/>
      <c r="F1000" s="166"/>
      <c r="G1000" s="166"/>
      <c r="H1000" s="166"/>
      <c r="I1000" s="166"/>
      <c r="J1000" s="166"/>
      <c r="K1000" s="166"/>
      <c r="L1000" s="166"/>
      <c r="M1000" s="166"/>
    </row>
    <row r="1001" spans="1:13" x14ac:dyDescent="0.3">
      <c r="A1001" s="105"/>
      <c r="B1001" s="244"/>
      <c r="C1001" s="269"/>
      <c r="D1001" s="239"/>
      <c r="E1001" s="270"/>
      <c r="F1001" s="166"/>
      <c r="G1001" s="166"/>
      <c r="H1001" s="166"/>
      <c r="I1001" s="166"/>
      <c r="J1001" s="166"/>
      <c r="K1001" s="166"/>
      <c r="L1001" s="166"/>
      <c r="M1001" s="166"/>
    </row>
    <row r="1002" spans="1:13" x14ac:dyDescent="0.3">
      <c r="A1002" s="105"/>
      <c r="B1002" s="244"/>
      <c r="C1002" s="269"/>
      <c r="D1002" s="239"/>
      <c r="E1002" s="270"/>
      <c r="F1002" s="166"/>
      <c r="G1002" s="166"/>
      <c r="H1002" s="166"/>
      <c r="I1002" s="166"/>
      <c r="J1002" s="166"/>
      <c r="K1002" s="166"/>
      <c r="L1002" s="166"/>
      <c r="M1002" s="166"/>
    </row>
    <row r="1003" spans="1:13" x14ac:dyDescent="0.3">
      <c r="A1003" s="105"/>
      <c r="B1003" s="244"/>
      <c r="C1003" s="269"/>
      <c r="D1003" s="239"/>
      <c r="E1003" s="270"/>
      <c r="F1003" s="166"/>
      <c r="G1003" s="166"/>
      <c r="H1003" s="166"/>
      <c r="I1003" s="166"/>
      <c r="J1003" s="166"/>
      <c r="K1003" s="166"/>
      <c r="L1003" s="166"/>
      <c r="M1003" s="166"/>
    </row>
    <row r="1004" spans="1:13" x14ac:dyDescent="0.3">
      <c r="A1004" s="105"/>
      <c r="B1004" s="244"/>
      <c r="C1004" s="269"/>
      <c r="D1004" s="239"/>
      <c r="E1004" s="270"/>
      <c r="F1004" s="166"/>
      <c r="G1004" s="166"/>
      <c r="H1004" s="166"/>
      <c r="I1004" s="166"/>
      <c r="J1004" s="166"/>
      <c r="K1004" s="166"/>
      <c r="L1004" s="166"/>
      <c r="M1004" s="166"/>
    </row>
    <row r="1005" spans="1:13" x14ac:dyDescent="0.3">
      <c r="A1005" s="105"/>
      <c r="B1005" s="244"/>
      <c r="C1005" s="269"/>
      <c r="D1005" s="239"/>
      <c r="E1005" s="270"/>
      <c r="F1005" s="166"/>
      <c r="G1005" s="166"/>
      <c r="H1005" s="166"/>
      <c r="I1005" s="166"/>
      <c r="J1005" s="166"/>
      <c r="K1005" s="166"/>
      <c r="L1005" s="166"/>
      <c r="M1005" s="166"/>
    </row>
    <row r="1006" spans="1:13" x14ac:dyDescent="0.3">
      <c r="A1006" s="105"/>
      <c r="B1006" s="244"/>
      <c r="C1006" s="269"/>
      <c r="D1006" s="239"/>
      <c r="E1006" s="270"/>
      <c r="F1006" s="166"/>
      <c r="G1006" s="166"/>
      <c r="H1006" s="166"/>
      <c r="I1006" s="166"/>
      <c r="J1006" s="166"/>
      <c r="K1006" s="166"/>
      <c r="L1006" s="166"/>
      <c r="M1006" s="166"/>
    </row>
    <row r="1007" spans="1:13" x14ac:dyDescent="0.3">
      <c r="A1007" s="105"/>
      <c r="B1007" s="244"/>
      <c r="C1007" s="269"/>
      <c r="D1007" s="239"/>
      <c r="E1007" s="270"/>
      <c r="F1007" s="166"/>
      <c r="G1007" s="166"/>
      <c r="H1007" s="166"/>
      <c r="I1007" s="166"/>
      <c r="J1007" s="166"/>
      <c r="K1007" s="166"/>
      <c r="L1007" s="166"/>
      <c r="M1007" s="166"/>
    </row>
    <row r="1008" spans="1:13" x14ac:dyDescent="0.3">
      <c r="A1008" s="105"/>
      <c r="B1008" s="244"/>
      <c r="C1008" s="269"/>
      <c r="D1008" s="239"/>
      <c r="E1008" s="270"/>
      <c r="F1008" s="166"/>
      <c r="G1008" s="166"/>
      <c r="H1008" s="166"/>
      <c r="I1008" s="166"/>
      <c r="J1008" s="166"/>
      <c r="K1008" s="166"/>
      <c r="L1008" s="166"/>
      <c r="M1008" s="166"/>
    </row>
    <row r="1009" spans="1:13" x14ac:dyDescent="0.3">
      <c r="A1009" s="105"/>
      <c r="B1009" s="244"/>
      <c r="C1009" s="269"/>
      <c r="D1009" s="239"/>
      <c r="E1009" s="270"/>
      <c r="F1009" s="166"/>
      <c r="G1009" s="166"/>
      <c r="H1009" s="166"/>
      <c r="I1009" s="166"/>
      <c r="J1009" s="166"/>
      <c r="K1009" s="166"/>
      <c r="L1009" s="166"/>
      <c r="M1009" s="166"/>
    </row>
    <row r="1010" spans="1:13" x14ac:dyDescent="0.3">
      <c r="A1010" s="105"/>
      <c r="B1010" s="244"/>
      <c r="C1010" s="269"/>
      <c r="D1010" s="239"/>
      <c r="E1010" s="270"/>
      <c r="F1010" s="166"/>
      <c r="G1010" s="166"/>
      <c r="H1010" s="166"/>
      <c r="I1010" s="166"/>
      <c r="J1010" s="166"/>
      <c r="K1010" s="166"/>
      <c r="L1010" s="166"/>
      <c r="M1010" s="166"/>
    </row>
    <row r="1011" spans="1:13" x14ac:dyDescent="0.3">
      <c r="A1011" s="105"/>
      <c r="B1011" s="244"/>
      <c r="C1011" s="269"/>
      <c r="D1011" s="239"/>
      <c r="E1011" s="270"/>
      <c r="F1011" s="166"/>
      <c r="G1011" s="166"/>
      <c r="H1011" s="166"/>
      <c r="I1011" s="166"/>
      <c r="J1011" s="166"/>
      <c r="K1011" s="166"/>
      <c r="L1011" s="166"/>
      <c r="M1011" s="166"/>
    </row>
    <row r="1012" spans="1:13" x14ac:dyDescent="0.3">
      <c r="A1012" s="105"/>
      <c r="B1012" s="244"/>
      <c r="C1012" s="269"/>
      <c r="D1012" s="239"/>
      <c r="E1012" s="270"/>
      <c r="F1012" s="166"/>
      <c r="G1012" s="166"/>
      <c r="H1012" s="166"/>
      <c r="I1012" s="166"/>
      <c r="J1012" s="166"/>
      <c r="K1012" s="166"/>
      <c r="L1012" s="166"/>
      <c r="M1012" s="166"/>
    </row>
    <row r="1013" spans="1:13" x14ac:dyDescent="0.3">
      <c r="A1013" s="105"/>
      <c r="B1013" s="244"/>
      <c r="C1013" s="269"/>
      <c r="D1013" s="239"/>
      <c r="E1013" s="270"/>
      <c r="F1013" s="166"/>
      <c r="G1013" s="166"/>
      <c r="H1013" s="166"/>
      <c r="I1013" s="166"/>
      <c r="J1013" s="166"/>
      <c r="K1013" s="166"/>
      <c r="L1013" s="166"/>
      <c r="M1013" s="166"/>
    </row>
    <row r="1014" spans="1:13" x14ac:dyDescent="0.3">
      <c r="A1014" s="105"/>
      <c r="B1014" s="244"/>
      <c r="C1014" s="269"/>
      <c r="D1014" s="239"/>
      <c r="E1014" s="270"/>
      <c r="F1014" s="166"/>
      <c r="G1014" s="166"/>
      <c r="H1014" s="166"/>
      <c r="I1014" s="166"/>
      <c r="J1014" s="166"/>
      <c r="K1014" s="166"/>
      <c r="L1014" s="166"/>
      <c r="M1014" s="166"/>
    </row>
    <row r="1015" spans="1:13" x14ac:dyDescent="0.3">
      <c r="A1015" s="105"/>
      <c r="B1015" s="244"/>
      <c r="C1015" s="269"/>
      <c r="D1015" s="239"/>
      <c r="E1015" s="270"/>
      <c r="F1015" s="166"/>
      <c r="G1015" s="166"/>
      <c r="H1015" s="166"/>
      <c r="I1015" s="166"/>
      <c r="J1015" s="166"/>
      <c r="K1015" s="166"/>
      <c r="L1015" s="166"/>
      <c r="M1015" s="166"/>
    </row>
    <row r="1016" spans="1:13" x14ac:dyDescent="0.3">
      <c r="A1016" s="105"/>
      <c r="B1016" s="244"/>
      <c r="C1016" s="269"/>
      <c r="D1016" s="239"/>
      <c r="E1016" s="270"/>
      <c r="F1016" s="166"/>
      <c r="G1016" s="166"/>
      <c r="H1016" s="166"/>
      <c r="I1016" s="166"/>
      <c r="J1016" s="166"/>
      <c r="K1016" s="166"/>
      <c r="L1016" s="166"/>
      <c r="M1016" s="166"/>
    </row>
    <row r="1017" spans="1:13" x14ac:dyDescent="0.3">
      <c r="A1017" s="105"/>
      <c r="B1017" s="244"/>
      <c r="C1017" s="269"/>
      <c r="D1017" s="239"/>
      <c r="E1017" s="270"/>
      <c r="F1017" s="166"/>
      <c r="G1017" s="166"/>
      <c r="H1017" s="166"/>
      <c r="I1017" s="166"/>
      <c r="J1017" s="166"/>
      <c r="K1017" s="166"/>
      <c r="L1017" s="166"/>
      <c r="M1017" s="166"/>
    </row>
    <row r="1018" spans="1:13" x14ac:dyDescent="0.3">
      <c r="A1018" s="105"/>
      <c r="B1018" s="244"/>
      <c r="C1018" s="269"/>
      <c r="D1018" s="239"/>
      <c r="E1018" s="270"/>
      <c r="F1018" s="166"/>
      <c r="G1018" s="166"/>
      <c r="H1018" s="166"/>
      <c r="I1018" s="166"/>
      <c r="J1018" s="166"/>
      <c r="K1018" s="166"/>
      <c r="L1018" s="166"/>
      <c r="M1018" s="166"/>
    </row>
    <row r="1019" spans="1:13" x14ac:dyDescent="0.3">
      <c r="A1019" s="105"/>
      <c r="B1019" s="244"/>
      <c r="C1019" s="269"/>
      <c r="D1019" s="239"/>
      <c r="E1019" s="270"/>
      <c r="F1019" s="166"/>
      <c r="G1019" s="166"/>
      <c r="H1019" s="166"/>
      <c r="I1019" s="166"/>
      <c r="J1019" s="166"/>
      <c r="K1019" s="166"/>
      <c r="L1019" s="166"/>
      <c r="M1019" s="166"/>
    </row>
    <row r="1020" spans="1:13" x14ac:dyDescent="0.3">
      <c r="A1020" s="105"/>
      <c r="B1020" s="244"/>
      <c r="C1020" s="269"/>
      <c r="D1020" s="239"/>
      <c r="E1020" s="270"/>
      <c r="F1020" s="166"/>
      <c r="G1020" s="166"/>
      <c r="H1020" s="166"/>
      <c r="I1020" s="166"/>
      <c r="J1020" s="166"/>
      <c r="K1020" s="166"/>
      <c r="L1020" s="166"/>
      <c r="M1020" s="166"/>
    </row>
    <row r="1021" spans="1:13" x14ac:dyDescent="0.3">
      <c r="A1021" s="105"/>
      <c r="B1021" s="244"/>
      <c r="C1021" s="269"/>
      <c r="D1021" s="239"/>
      <c r="E1021" s="270"/>
      <c r="F1021" s="166"/>
      <c r="G1021" s="166"/>
      <c r="H1021" s="166"/>
      <c r="I1021" s="166"/>
      <c r="J1021" s="166"/>
      <c r="K1021" s="166"/>
      <c r="L1021" s="166"/>
      <c r="M1021" s="166"/>
    </row>
    <row r="1022" spans="1:13" x14ac:dyDescent="0.3">
      <c r="A1022" s="105"/>
      <c r="B1022" s="244"/>
      <c r="C1022" s="269"/>
      <c r="D1022" s="239"/>
      <c r="E1022" s="270"/>
      <c r="F1022" s="166"/>
      <c r="G1022" s="166"/>
      <c r="H1022" s="166"/>
      <c r="I1022" s="166"/>
      <c r="J1022" s="166"/>
      <c r="K1022" s="166"/>
      <c r="L1022" s="166"/>
      <c r="M1022" s="166"/>
    </row>
    <row r="1023" spans="1:13" x14ac:dyDescent="0.3">
      <c r="A1023" s="105"/>
      <c r="B1023" s="244"/>
      <c r="C1023" s="269"/>
      <c r="D1023" s="239"/>
      <c r="E1023" s="270"/>
      <c r="F1023" s="166"/>
      <c r="G1023" s="166"/>
      <c r="H1023" s="166"/>
      <c r="I1023" s="166"/>
      <c r="J1023" s="166"/>
      <c r="K1023" s="166"/>
      <c r="L1023" s="166"/>
      <c r="M1023" s="166"/>
    </row>
    <row r="1024" spans="1:13" x14ac:dyDescent="0.3">
      <c r="A1024" s="105"/>
      <c r="B1024" s="244"/>
      <c r="C1024" s="269"/>
      <c r="D1024" s="239"/>
      <c r="E1024" s="270"/>
      <c r="F1024" s="166"/>
      <c r="G1024" s="166"/>
      <c r="H1024" s="166"/>
      <c r="I1024" s="166"/>
      <c r="J1024" s="166"/>
      <c r="K1024" s="166"/>
      <c r="L1024" s="166"/>
      <c r="M1024" s="166"/>
    </row>
    <row r="1025" spans="1:13" x14ac:dyDescent="0.3">
      <c r="A1025" s="105"/>
      <c r="B1025" s="244"/>
      <c r="C1025" s="269"/>
      <c r="D1025" s="239"/>
      <c r="E1025" s="270"/>
      <c r="F1025" s="166"/>
      <c r="G1025" s="166"/>
      <c r="H1025" s="166"/>
      <c r="I1025" s="166"/>
      <c r="J1025" s="166"/>
      <c r="K1025" s="166"/>
      <c r="L1025" s="166"/>
      <c r="M1025" s="166"/>
    </row>
    <row r="1026" spans="1:13" x14ac:dyDescent="0.3">
      <c r="A1026" s="105"/>
      <c r="B1026" s="244"/>
      <c r="C1026" s="269"/>
      <c r="D1026" s="239"/>
      <c r="E1026" s="270"/>
      <c r="F1026" s="166"/>
      <c r="G1026" s="166"/>
      <c r="H1026" s="166"/>
      <c r="I1026" s="166"/>
      <c r="J1026" s="166"/>
      <c r="K1026" s="166"/>
      <c r="L1026" s="166"/>
      <c r="M1026" s="166"/>
    </row>
    <row r="1027" spans="1:13" x14ac:dyDescent="0.3">
      <c r="A1027" s="105"/>
      <c r="B1027" s="244"/>
      <c r="C1027" s="269"/>
      <c r="D1027" s="239"/>
      <c r="E1027" s="270"/>
      <c r="F1027" s="166"/>
      <c r="G1027" s="166"/>
      <c r="H1027" s="166"/>
      <c r="I1027" s="166"/>
      <c r="J1027" s="166"/>
      <c r="K1027" s="166"/>
      <c r="L1027" s="166"/>
      <c r="M1027" s="166"/>
    </row>
    <row r="1028" spans="1:13" x14ac:dyDescent="0.3">
      <c r="A1028" s="105"/>
      <c r="B1028" s="244"/>
      <c r="C1028" s="269"/>
      <c r="D1028" s="239"/>
      <c r="E1028" s="270"/>
      <c r="F1028" s="166"/>
      <c r="G1028" s="166"/>
      <c r="H1028" s="166"/>
      <c r="I1028" s="166"/>
      <c r="J1028" s="166"/>
      <c r="K1028" s="166"/>
      <c r="L1028" s="166"/>
      <c r="M1028" s="166"/>
    </row>
    <row r="1029" spans="1:13" x14ac:dyDescent="0.3">
      <c r="A1029" s="105"/>
      <c r="B1029" s="244"/>
      <c r="C1029" s="269"/>
      <c r="D1029" s="239"/>
      <c r="E1029" s="270"/>
      <c r="F1029" s="166"/>
      <c r="G1029" s="166"/>
      <c r="H1029" s="166"/>
      <c r="I1029" s="166"/>
      <c r="J1029" s="166"/>
      <c r="K1029" s="166"/>
      <c r="L1029" s="166"/>
      <c r="M1029" s="166"/>
    </row>
    <row r="1030" spans="1:13" x14ac:dyDescent="0.3">
      <c r="A1030" s="105"/>
      <c r="B1030" s="244"/>
      <c r="C1030" s="269"/>
      <c r="D1030" s="239"/>
      <c r="E1030" s="270"/>
      <c r="F1030" s="166"/>
      <c r="G1030" s="166"/>
      <c r="H1030" s="166"/>
      <c r="I1030" s="166"/>
      <c r="J1030" s="166"/>
      <c r="K1030" s="166"/>
      <c r="L1030" s="166"/>
      <c r="M1030" s="166"/>
    </row>
    <row r="1031" spans="1:13" x14ac:dyDescent="0.3">
      <c r="A1031" s="105"/>
      <c r="B1031" s="244"/>
      <c r="C1031" s="269"/>
      <c r="D1031" s="239"/>
      <c r="E1031" s="270"/>
      <c r="F1031" s="166"/>
      <c r="G1031" s="166"/>
      <c r="H1031" s="166"/>
      <c r="I1031" s="166"/>
      <c r="J1031" s="166"/>
      <c r="K1031" s="166"/>
      <c r="L1031" s="166"/>
      <c r="M1031" s="166"/>
    </row>
    <row r="1032" spans="1:13" x14ac:dyDescent="0.3">
      <c r="A1032" s="105"/>
      <c r="B1032" s="244"/>
      <c r="C1032" s="269"/>
      <c r="D1032" s="239"/>
      <c r="E1032" s="270"/>
      <c r="F1032" s="166"/>
      <c r="G1032" s="166"/>
      <c r="H1032" s="166"/>
      <c r="I1032" s="166"/>
      <c r="J1032" s="166"/>
      <c r="K1032" s="166"/>
      <c r="L1032" s="166"/>
      <c r="M1032" s="166"/>
    </row>
    <row r="1033" spans="1:13" x14ac:dyDescent="0.3">
      <c r="A1033" s="105"/>
      <c r="B1033" s="244"/>
      <c r="C1033" s="269"/>
      <c r="D1033" s="239"/>
      <c r="E1033" s="270"/>
      <c r="F1033" s="166"/>
      <c r="G1033" s="166"/>
      <c r="H1033" s="166"/>
      <c r="I1033" s="166"/>
      <c r="J1033" s="166"/>
      <c r="K1033" s="166"/>
      <c r="L1033" s="166"/>
      <c r="M1033" s="166"/>
    </row>
    <row r="1034" spans="1:13" x14ac:dyDescent="0.3">
      <c r="A1034" s="105"/>
      <c r="B1034" s="244"/>
      <c r="C1034" s="269"/>
      <c r="D1034" s="239"/>
      <c r="E1034" s="270"/>
      <c r="F1034" s="166"/>
      <c r="G1034" s="166"/>
      <c r="H1034" s="166"/>
      <c r="I1034" s="166"/>
      <c r="J1034" s="166"/>
      <c r="K1034" s="166"/>
      <c r="L1034" s="166"/>
      <c r="M1034" s="166"/>
    </row>
    <row r="1035" spans="1:13" x14ac:dyDescent="0.3">
      <c r="A1035" s="105"/>
      <c r="B1035" s="244"/>
      <c r="C1035" s="269"/>
      <c r="D1035" s="239"/>
      <c r="E1035" s="270"/>
      <c r="F1035" s="166"/>
      <c r="G1035" s="166"/>
      <c r="H1035" s="166"/>
      <c r="I1035" s="166"/>
      <c r="J1035" s="166"/>
      <c r="K1035" s="166"/>
      <c r="L1035" s="166"/>
      <c r="M1035" s="166"/>
    </row>
    <row r="1036" spans="1:13" x14ac:dyDescent="0.3">
      <c r="A1036" s="105"/>
      <c r="B1036" s="244"/>
      <c r="C1036" s="269"/>
      <c r="D1036" s="239"/>
      <c r="E1036" s="270"/>
      <c r="F1036" s="166"/>
      <c r="G1036" s="166"/>
      <c r="H1036" s="166"/>
      <c r="I1036" s="166"/>
      <c r="J1036" s="166"/>
      <c r="K1036" s="166"/>
      <c r="L1036" s="166"/>
      <c r="M1036" s="166"/>
    </row>
    <row r="1037" spans="1:13" x14ac:dyDescent="0.3">
      <c r="A1037" s="105"/>
      <c r="B1037" s="244"/>
      <c r="C1037" s="269"/>
      <c r="D1037" s="239"/>
      <c r="E1037" s="270"/>
      <c r="F1037" s="166"/>
      <c r="G1037" s="166"/>
      <c r="H1037" s="166"/>
      <c r="I1037" s="166"/>
      <c r="J1037" s="166"/>
      <c r="K1037" s="166"/>
      <c r="L1037" s="166"/>
      <c r="M1037" s="166"/>
    </row>
    <row r="1038" spans="1:13" x14ac:dyDescent="0.3">
      <c r="A1038" s="105"/>
      <c r="B1038" s="244"/>
      <c r="C1038" s="269"/>
      <c r="D1038" s="239"/>
      <c r="E1038" s="270"/>
      <c r="F1038" s="166"/>
      <c r="G1038" s="166"/>
      <c r="H1038" s="166"/>
      <c r="I1038" s="166"/>
      <c r="J1038" s="166"/>
      <c r="K1038" s="166"/>
      <c r="L1038" s="166"/>
      <c r="M1038" s="166"/>
    </row>
    <row r="1039" spans="1:13" x14ac:dyDescent="0.3">
      <c r="A1039" s="105"/>
      <c r="B1039" s="244"/>
      <c r="C1039" s="269"/>
      <c r="D1039" s="239"/>
      <c r="E1039" s="270"/>
      <c r="F1039" s="166"/>
      <c r="G1039" s="166"/>
      <c r="H1039" s="166"/>
      <c r="I1039" s="166"/>
      <c r="J1039" s="166"/>
      <c r="K1039" s="166"/>
      <c r="L1039" s="166"/>
      <c r="M1039" s="166"/>
    </row>
    <row r="1040" spans="1:13" x14ac:dyDescent="0.3">
      <c r="A1040" s="105"/>
      <c r="B1040" s="244"/>
      <c r="C1040" s="269"/>
      <c r="D1040" s="239"/>
      <c r="E1040" s="270"/>
      <c r="F1040" s="166"/>
      <c r="G1040" s="166"/>
      <c r="H1040" s="166"/>
      <c r="I1040" s="166"/>
      <c r="J1040" s="166"/>
      <c r="K1040" s="166"/>
      <c r="L1040" s="166"/>
      <c r="M1040" s="166"/>
    </row>
    <row r="1041" spans="1:13" x14ac:dyDescent="0.3">
      <c r="A1041" s="105"/>
      <c r="B1041" s="244"/>
      <c r="C1041" s="269"/>
      <c r="D1041" s="239"/>
      <c r="E1041" s="270"/>
      <c r="F1041" s="166"/>
      <c r="G1041" s="166"/>
      <c r="H1041" s="166"/>
      <c r="I1041" s="166"/>
      <c r="J1041" s="166"/>
      <c r="K1041" s="166"/>
      <c r="L1041" s="166"/>
      <c r="M1041" s="166"/>
    </row>
    <row r="1042" spans="1:13" x14ac:dyDescent="0.3">
      <c r="A1042" s="105"/>
      <c r="B1042" s="244"/>
      <c r="C1042" s="269"/>
      <c r="D1042" s="239"/>
      <c r="E1042" s="270"/>
      <c r="F1042" s="166"/>
      <c r="G1042" s="166"/>
      <c r="H1042" s="166"/>
      <c r="I1042" s="166"/>
      <c r="J1042" s="166"/>
      <c r="K1042" s="166"/>
      <c r="L1042" s="166"/>
      <c r="M1042" s="166"/>
    </row>
    <row r="1043" spans="1:13" x14ac:dyDescent="0.3">
      <c r="A1043" s="105"/>
      <c r="B1043" s="244"/>
      <c r="C1043" s="269"/>
      <c r="D1043" s="239"/>
      <c r="E1043" s="270"/>
      <c r="F1043" s="166"/>
      <c r="G1043" s="166"/>
      <c r="H1043" s="166"/>
      <c r="I1043" s="166"/>
      <c r="J1043" s="166"/>
      <c r="K1043" s="166"/>
      <c r="L1043" s="166"/>
      <c r="M1043" s="166"/>
    </row>
    <row r="1044" spans="1:13" x14ac:dyDescent="0.3">
      <c r="A1044" s="105"/>
      <c r="B1044" s="244"/>
      <c r="C1044" s="269"/>
      <c r="D1044" s="239"/>
      <c r="E1044" s="270"/>
      <c r="F1044" s="166"/>
      <c r="G1044" s="166"/>
      <c r="H1044" s="166"/>
      <c r="I1044" s="166"/>
      <c r="J1044" s="166"/>
      <c r="K1044" s="166"/>
      <c r="L1044" s="166"/>
      <c r="M1044" s="166"/>
    </row>
    <row r="1045" spans="1:13" x14ac:dyDescent="0.3">
      <c r="A1045" s="105"/>
      <c r="B1045" s="244"/>
      <c r="C1045" s="269"/>
      <c r="D1045" s="239"/>
      <c r="E1045" s="270"/>
      <c r="F1045" s="166"/>
      <c r="G1045" s="166"/>
      <c r="H1045" s="166"/>
      <c r="I1045" s="166"/>
      <c r="J1045" s="166"/>
      <c r="K1045" s="166"/>
      <c r="L1045" s="166"/>
      <c r="M1045" s="166"/>
    </row>
    <row r="1046" spans="1:13" x14ac:dyDescent="0.3">
      <c r="A1046" s="105"/>
      <c r="B1046" s="244"/>
      <c r="C1046" s="269"/>
      <c r="D1046" s="239"/>
      <c r="E1046" s="270"/>
      <c r="F1046" s="166"/>
      <c r="G1046" s="166"/>
      <c r="H1046" s="166"/>
      <c r="I1046" s="166"/>
      <c r="J1046" s="166"/>
      <c r="K1046" s="166"/>
      <c r="L1046" s="166"/>
      <c r="M1046" s="166"/>
    </row>
    <row r="1047" spans="1:13" x14ac:dyDescent="0.3">
      <c r="A1047" s="105"/>
      <c r="B1047" s="244"/>
      <c r="C1047" s="269"/>
      <c r="D1047" s="239"/>
      <c r="E1047" s="270"/>
      <c r="F1047" s="166"/>
      <c r="G1047" s="166"/>
      <c r="H1047" s="166"/>
      <c r="I1047" s="166"/>
      <c r="J1047" s="166"/>
      <c r="K1047" s="166"/>
      <c r="L1047" s="166"/>
      <c r="M1047" s="166"/>
    </row>
    <row r="1048" spans="1:13" x14ac:dyDescent="0.3">
      <c r="A1048" s="105"/>
      <c r="B1048" s="244"/>
      <c r="C1048" s="269"/>
      <c r="D1048" s="239"/>
      <c r="E1048" s="270"/>
      <c r="F1048" s="166"/>
      <c r="G1048" s="166"/>
      <c r="H1048" s="166"/>
      <c r="I1048" s="166"/>
      <c r="J1048" s="166"/>
      <c r="K1048" s="166"/>
      <c r="L1048" s="166"/>
      <c r="M1048" s="166"/>
    </row>
    <row r="1049" spans="1:13" x14ac:dyDescent="0.3">
      <c r="A1049" s="105"/>
      <c r="B1049" s="244"/>
      <c r="C1049" s="269"/>
      <c r="D1049" s="239"/>
      <c r="E1049" s="270"/>
      <c r="F1049" s="166"/>
      <c r="G1049" s="166"/>
      <c r="H1049" s="166"/>
      <c r="I1049" s="166"/>
      <c r="J1049" s="166"/>
      <c r="K1049" s="166"/>
      <c r="L1049" s="166"/>
      <c r="M1049" s="166"/>
    </row>
    <row r="1050" spans="1:13" x14ac:dyDescent="0.3">
      <c r="A1050" s="105"/>
      <c r="B1050" s="244"/>
      <c r="C1050" s="269"/>
      <c r="D1050" s="239"/>
      <c r="E1050" s="270"/>
      <c r="F1050" s="166"/>
      <c r="G1050" s="166"/>
      <c r="H1050" s="166"/>
      <c r="I1050" s="166"/>
      <c r="J1050" s="166"/>
      <c r="K1050" s="166"/>
      <c r="L1050" s="166"/>
      <c r="M1050" s="166"/>
    </row>
    <row r="1051" spans="1:13" x14ac:dyDescent="0.3">
      <c r="A1051" s="105"/>
      <c r="B1051" s="244"/>
      <c r="C1051" s="269"/>
      <c r="D1051" s="239"/>
      <c r="E1051" s="270"/>
      <c r="F1051" s="166"/>
      <c r="G1051" s="166"/>
      <c r="H1051" s="166"/>
      <c r="I1051" s="166"/>
      <c r="J1051" s="166"/>
      <c r="K1051" s="166"/>
      <c r="L1051" s="166"/>
      <c r="M1051" s="166"/>
    </row>
    <row r="1052" spans="1:13" x14ac:dyDescent="0.3">
      <c r="A1052" s="105"/>
      <c r="B1052" s="244"/>
      <c r="C1052" s="269"/>
      <c r="D1052" s="239"/>
      <c r="E1052" s="270"/>
      <c r="F1052" s="166"/>
      <c r="G1052" s="166"/>
      <c r="H1052" s="166"/>
      <c r="I1052" s="166"/>
      <c r="J1052" s="166"/>
      <c r="K1052" s="166"/>
      <c r="L1052" s="166"/>
      <c r="M1052" s="166"/>
    </row>
    <row r="1053" spans="1:13" x14ac:dyDescent="0.3">
      <c r="A1053" s="105"/>
      <c r="B1053" s="244"/>
      <c r="C1053" s="269"/>
      <c r="D1053" s="239"/>
      <c r="E1053" s="270"/>
      <c r="F1053" s="166"/>
      <c r="G1053" s="166"/>
      <c r="H1053" s="166"/>
      <c r="I1053" s="166"/>
      <c r="J1053" s="166"/>
      <c r="K1053" s="166"/>
      <c r="L1053" s="166"/>
      <c r="M1053" s="166"/>
    </row>
    <row r="1054" spans="1:13" x14ac:dyDescent="0.3">
      <c r="A1054" s="105"/>
      <c r="B1054" s="244"/>
      <c r="C1054" s="269"/>
      <c r="D1054" s="239"/>
      <c r="E1054" s="270"/>
      <c r="F1054" s="166"/>
      <c r="G1054" s="166"/>
      <c r="H1054" s="166"/>
      <c r="I1054" s="166"/>
      <c r="J1054" s="166"/>
      <c r="K1054" s="166"/>
      <c r="L1054" s="166"/>
      <c r="M1054" s="166"/>
    </row>
    <row r="1055" spans="1:13" x14ac:dyDescent="0.3">
      <c r="A1055" s="105"/>
      <c r="B1055" s="244"/>
      <c r="C1055" s="269"/>
      <c r="D1055" s="239"/>
      <c r="E1055" s="270"/>
      <c r="F1055" s="166"/>
      <c r="G1055" s="166"/>
      <c r="H1055" s="166"/>
      <c r="I1055" s="166"/>
      <c r="J1055" s="166"/>
      <c r="K1055" s="166"/>
      <c r="L1055" s="166"/>
      <c r="M1055" s="166"/>
    </row>
    <row r="1056" spans="1:13" x14ac:dyDescent="0.3">
      <c r="A1056" s="105"/>
      <c r="B1056" s="244"/>
      <c r="C1056" s="269"/>
      <c r="D1056" s="239"/>
      <c r="E1056" s="270"/>
      <c r="F1056" s="166"/>
      <c r="G1056" s="166"/>
      <c r="H1056" s="166"/>
      <c r="I1056" s="166"/>
      <c r="J1056" s="166"/>
      <c r="K1056" s="166"/>
      <c r="L1056" s="166"/>
      <c r="M1056" s="166"/>
    </row>
    <row r="1057" spans="1:13" x14ac:dyDescent="0.3">
      <c r="A1057" s="105"/>
      <c r="B1057" s="244"/>
      <c r="C1057" s="269"/>
      <c r="D1057" s="239"/>
      <c r="E1057" s="270"/>
      <c r="F1057" s="166"/>
      <c r="G1057" s="166"/>
      <c r="H1057" s="166"/>
      <c r="I1057" s="166"/>
      <c r="J1057" s="166"/>
      <c r="K1057" s="166"/>
      <c r="L1057" s="166"/>
      <c r="M1057" s="166"/>
    </row>
    <row r="1058" spans="1:13" x14ac:dyDescent="0.3">
      <c r="A1058" s="105"/>
      <c r="B1058" s="244"/>
      <c r="C1058" s="269"/>
      <c r="D1058" s="239"/>
      <c r="E1058" s="270"/>
      <c r="F1058" s="166"/>
      <c r="G1058" s="166"/>
      <c r="H1058" s="166"/>
      <c r="I1058" s="166"/>
      <c r="J1058" s="166"/>
      <c r="K1058" s="166"/>
      <c r="L1058" s="166"/>
      <c r="M1058" s="166"/>
    </row>
    <row r="1059" spans="1:13" x14ac:dyDescent="0.3">
      <c r="A1059" s="105"/>
      <c r="B1059" s="244"/>
      <c r="C1059" s="269"/>
      <c r="D1059" s="239"/>
      <c r="E1059" s="270"/>
      <c r="F1059" s="166"/>
      <c r="G1059" s="166"/>
      <c r="H1059" s="166"/>
      <c r="I1059" s="166"/>
      <c r="J1059" s="166"/>
      <c r="K1059" s="166"/>
      <c r="L1059" s="166"/>
      <c r="M1059" s="166"/>
    </row>
    <row r="1060" spans="1:13" x14ac:dyDescent="0.3">
      <c r="A1060" s="105"/>
      <c r="B1060" s="244"/>
      <c r="C1060" s="269"/>
      <c r="D1060" s="239"/>
      <c r="E1060" s="270"/>
      <c r="F1060" s="166"/>
      <c r="G1060" s="166"/>
      <c r="H1060" s="166"/>
      <c r="I1060" s="166"/>
      <c r="J1060" s="166"/>
      <c r="K1060" s="166"/>
      <c r="L1060" s="166"/>
      <c r="M1060" s="166"/>
    </row>
    <row r="1061" spans="1:13" x14ac:dyDescent="0.3">
      <c r="A1061" s="105"/>
      <c r="B1061" s="244"/>
      <c r="C1061" s="269"/>
      <c r="D1061" s="239"/>
      <c r="E1061" s="270"/>
      <c r="F1061" s="166"/>
      <c r="G1061" s="166"/>
      <c r="H1061" s="166"/>
      <c r="I1061" s="166"/>
      <c r="J1061" s="166"/>
      <c r="K1061" s="166"/>
      <c r="L1061" s="166"/>
      <c r="M1061" s="166"/>
    </row>
    <row r="1062" spans="1:13" x14ac:dyDescent="0.3">
      <c r="A1062" s="105"/>
      <c r="B1062" s="244"/>
      <c r="C1062" s="269"/>
      <c r="D1062" s="239"/>
      <c r="E1062" s="270"/>
      <c r="F1062" s="166"/>
      <c r="G1062" s="166"/>
      <c r="H1062" s="166"/>
      <c r="I1062" s="166"/>
      <c r="J1062" s="166"/>
      <c r="K1062" s="166"/>
      <c r="L1062" s="166"/>
      <c r="M1062" s="166"/>
    </row>
    <row r="1063" spans="1:13" x14ac:dyDescent="0.3">
      <c r="A1063" s="105"/>
      <c r="B1063" s="244"/>
      <c r="C1063" s="269"/>
      <c r="D1063" s="239"/>
      <c r="E1063" s="270"/>
      <c r="F1063" s="166"/>
      <c r="G1063" s="166"/>
      <c r="H1063" s="166"/>
      <c r="I1063" s="166"/>
      <c r="J1063" s="166"/>
      <c r="K1063" s="166"/>
      <c r="L1063" s="166"/>
      <c r="M1063" s="166"/>
    </row>
    <row r="1064" spans="1:13" x14ac:dyDescent="0.3">
      <c r="A1064" s="105"/>
      <c r="B1064" s="244"/>
      <c r="C1064" s="269"/>
      <c r="D1064" s="239"/>
      <c r="E1064" s="270"/>
      <c r="F1064" s="166"/>
      <c r="G1064" s="166"/>
      <c r="H1064" s="166"/>
      <c r="I1064" s="166"/>
      <c r="J1064" s="166"/>
      <c r="K1064" s="166"/>
      <c r="L1064" s="166"/>
      <c r="M1064" s="166"/>
    </row>
    <row r="1065" spans="1:13" x14ac:dyDescent="0.3">
      <c r="A1065" s="105"/>
      <c r="B1065" s="244"/>
      <c r="C1065" s="269"/>
      <c r="D1065" s="239"/>
      <c r="E1065" s="270"/>
      <c r="F1065" s="166"/>
      <c r="G1065" s="166"/>
      <c r="H1065" s="166"/>
      <c r="I1065" s="166"/>
      <c r="J1065" s="166"/>
      <c r="K1065" s="166"/>
      <c r="L1065" s="166"/>
      <c r="M1065" s="166"/>
    </row>
    <row r="1066" spans="1:13" x14ac:dyDescent="0.3">
      <c r="A1066" s="105"/>
      <c r="B1066" s="244"/>
      <c r="C1066" s="269"/>
      <c r="D1066" s="239"/>
      <c r="E1066" s="270"/>
      <c r="F1066" s="166"/>
      <c r="G1066" s="166"/>
      <c r="H1066" s="166"/>
      <c r="I1066" s="166"/>
      <c r="J1066" s="166"/>
      <c r="K1066" s="166"/>
      <c r="L1066" s="166"/>
      <c r="M1066" s="166"/>
    </row>
    <row r="1067" spans="1:13" x14ac:dyDescent="0.3">
      <c r="A1067" s="105"/>
      <c r="B1067" s="244"/>
      <c r="C1067" s="269"/>
      <c r="D1067" s="239"/>
      <c r="E1067" s="270"/>
      <c r="F1067" s="166"/>
      <c r="G1067" s="166"/>
      <c r="H1067" s="166"/>
      <c r="I1067" s="166"/>
      <c r="J1067" s="166"/>
      <c r="K1067" s="166"/>
      <c r="L1067" s="166"/>
      <c r="M1067" s="166"/>
    </row>
    <row r="1068" spans="1:13" x14ac:dyDescent="0.3">
      <c r="A1068" s="105"/>
      <c r="B1068" s="244"/>
      <c r="C1068" s="269"/>
      <c r="D1068" s="239"/>
      <c r="E1068" s="270"/>
      <c r="F1068" s="166"/>
      <c r="G1068" s="166"/>
      <c r="H1068" s="166"/>
      <c r="I1068" s="166"/>
      <c r="J1068" s="166"/>
      <c r="K1068" s="166"/>
      <c r="L1068" s="166"/>
      <c r="M1068" s="166"/>
    </row>
    <row r="1069" spans="1:13" x14ac:dyDescent="0.3">
      <c r="A1069" s="105"/>
      <c r="B1069" s="244"/>
      <c r="C1069" s="269"/>
      <c r="D1069" s="239"/>
      <c r="E1069" s="270"/>
      <c r="F1069" s="166"/>
      <c r="G1069" s="166"/>
      <c r="H1069" s="166"/>
      <c r="I1069" s="166"/>
      <c r="J1069" s="166"/>
      <c r="K1069" s="166"/>
      <c r="L1069" s="166"/>
      <c r="M1069" s="166"/>
    </row>
    <row r="1070" spans="1:13" x14ac:dyDescent="0.3">
      <c r="A1070" s="105"/>
      <c r="B1070" s="244"/>
      <c r="C1070" s="269"/>
      <c r="D1070" s="239"/>
      <c r="E1070" s="270"/>
      <c r="F1070" s="166"/>
      <c r="G1070" s="166"/>
      <c r="H1070" s="166"/>
      <c r="I1070" s="166"/>
      <c r="J1070" s="166"/>
      <c r="K1070" s="166"/>
      <c r="L1070" s="166"/>
      <c r="M1070" s="166"/>
    </row>
    <row r="1071" spans="1:13" x14ac:dyDescent="0.3">
      <c r="A1071" s="105"/>
      <c r="B1071" s="244"/>
      <c r="C1071" s="269"/>
      <c r="D1071" s="239"/>
      <c r="E1071" s="270"/>
      <c r="F1071" s="166"/>
      <c r="G1071" s="166"/>
      <c r="H1071" s="166"/>
      <c r="I1071" s="166"/>
      <c r="J1071" s="166"/>
      <c r="K1071" s="166"/>
      <c r="L1071" s="166"/>
      <c r="M1071" s="166"/>
    </row>
    <row r="1072" spans="1:13" x14ac:dyDescent="0.3">
      <c r="A1072" s="105"/>
      <c r="B1072" s="244"/>
      <c r="C1072" s="269"/>
      <c r="D1072" s="239"/>
      <c r="E1072" s="270"/>
      <c r="F1072" s="166"/>
      <c r="G1072" s="166"/>
      <c r="H1072" s="166"/>
      <c r="I1072" s="166"/>
      <c r="J1072" s="166"/>
      <c r="K1072" s="166"/>
      <c r="L1072" s="166"/>
      <c r="M1072" s="166"/>
    </row>
    <row r="1073" spans="1:13" x14ac:dyDescent="0.3">
      <c r="A1073" s="105"/>
      <c r="B1073" s="244"/>
      <c r="C1073" s="269"/>
      <c r="D1073" s="239"/>
      <c r="E1073" s="270"/>
      <c r="F1073" s="166"/>
      <c r="G1073" s="166"/>
      <c r="H1073" s="166"/>
      <c r="I1073" s="166"/>
      <c r="J1073" s="166"/>
      <c r="K1073" s="166"/>
      <c r="L1073" s="166"/>
      <c r="M1073" s="166"/>
    </row>
    <row r="1074" spans="1:13" x14ac:dyDescent="0.3">
      <c r="A1074" s="105"/>
      <c r="B1074" s="244"/>
      <c r="C1074" s="269"/>
      <c r="D1074" s="239"/>
      <c r="E1074" s="270"/>
      <c r="F1074" s="166"/>
      <c r="G1074" s="166"/>
      <c r="H1074" s="166"/>
      <c r="I1074" s="166"/>
      <c r="J1074" s="166"/>
      <c r="K1074" s="166"/>
      <c r="L1074" s="166"/>
      <c r="M1074" s="166"/>
    </row>
    <row r="1075" spans="1:13" x14ac:dyDescent="0.3">
      <c r="A1075" s="105"/>
      <c r="B1075" s="244"/>
      <c r="C1075" s="269"/>
      <c r="D1075" s="239"/>
      <c r="E1075" s="270"/>
      <c r="F1075" s="166"/>
      <c r="G1075" s="166"/>
      <c r="H1075" s="166"/>
      <c r="I1075" s="166"/>
      <c r="J1075" s="166"/>
      <c r="K1075" s="166"/>
      <c r="L1075" s="166"/>
      <c r="M1075" s="166"/>
    </row>
    <row r="1076" spans="1:13" x14ac:dyDescent="0.3">
      <c r="A1076" s="105"/>
      <c r="B1076" s="244"/>
      <c r="C1076" s="269"/>
      <c r="D1076" s="239"/>
      <c r="E1076" s="270"/>
      <c r="F1076" s="166"/>
      <c r="G1076" s="166"/>
      <c r="H1076" s="166"/>
      <c r="I1076" s="166"/>
      <c r="J1076" s="166"/>
      <c r="K1076" s="166"/>
      <c r="L1076" s="166"/>
      <c r="M1076" s="166"/>
    </row>
    <row r="1077" spans="1:13" x14ac:dyDescent="0.3">
      <c r="A1077" s="105"/>
      <c r="B1077" s="244"/>
      <c r="C1077" s="269"/>
      <c r="D1077" s="239"/>
      <c r="E1077" s="270"/>
      <c r="F1077" s="166"/>
      <c r="G1077" s="166"/>
      <c r="H1077" s="166"/>
      <c r="I1077" s="166"/>
      <c r="J1077" s="166"/>
      <c r="K1077" s="166"/>
      <c r="L1077" s="166"/>
      <c r="M1077" s="166"/>
    </row>
    <row r="1078" spans="1:13" x14ac:dyDescent="0.3">
      <c r="A1078" s="105"/>
      <c r="B1078" s="244"/>
      <c r="C1078" s="269"/>
      <c r="D1078" s="239"/>
      <c r="E1078" s="270"/>
      <c r="F1078" s="166"/>
      <c r="G1078" s="166"/>
      <c r="H1078" s="166"/>
      <c r="I1078" s="166"/>
      <c r="J1078" s="166"/>
      <c r="K1078" s="166"/>
      <c r="L1078" s="166"/>
      <c r="M1078" s="166"/>
    </row>
    <row r="1079" spans="1:13" x14ac:dyDescent="0.3">
      <c r="A1079" s="105"/>
      <c r="B1079" s="244"/>
      <c r="C1079" s="269"/>
      <c r="D1079" s="239"/>
      <c r="E1079" s="270"/>
      <c r="F1079" s="166"/>
      <c r="G1079" s="166"/>
      <c r="H1079" s="166"/>
      <c r="I1079" s="166"/>
      <c r="J1079" s="166"/>
      <c r="K1079" s="166"/>
      <c r="L1079" s="166"/>
      <c r="M1079" s="166"/>
    </row>
    <row r="1080" spans="1:13" x14ac:dyDescent="0.3">
      <c r="A1080" s="105"/>
      <c r="B1080" s="244"/>
      <c r="C1080" s="269"/>
      <c r="D1080" s="239"/>
      <c r="E1080" s="270"/>
      <c r="F1080" s="166"/>
      <c r="G1080" s="166"/>
      <c r="H1080" s="166"/>
      <c r="I1080" s="166"/>
      <c r="J1080" s="166"/>
      <c r="K1080" s="166"/>
      <c r="L1080" s="166"/>
      <c r="M1080" s="166"/>
    </row>
    <row r="1081" spans="1:13" x14ac:dyDescent="0.3">
      <c r="A1081" s="105"/>
      <c r="B1081" s="244"/>
      <c r="C1081" s="269"/>
      <c r="D1081" s="239"/>
      <c r="E1081" s="270"/>
      <c r="F1081" s="166"/>
      <c r="G1081" s="166"/>
      <c r="H1081" s="166"/>
      <c r="I1081" s="166"/>
      <c r="J1081" s="166"/>
      <c r="K1081" s="166"/>
      <c r="L1081" s="166"/>
      <c r="M1081" s="166"/>
    </row>
    <row r="1082" spans="1:13" x14ac:dyDescent="0.3">
      <c r="A1082" s="105"/>
      <c r="B1082" s="244"/>
      <c r="C1082" s="269"/>
      <c r="D1082" s="239"/>
      <c r="E1082" s="270"/>
      <c r="F1082" s="166"/>
      <c r="G1082" s="166"/>
      <c r="H1082" s="166"/>
      <c r="I1082" s="166"/>
      <c r="J1082" s="166"/>
      <c r="K1082" s="166"/>
      <c r="L1082" s="166"/>
      <c r="M1082" s="166"/>
    </row>
    <row r="1083" spans="1:13" x14ac:dyDescent="0.3">
      <c r="A1083" s="105"/>
      <c r="B1083" s="244"/>
      <c r="C1083" s="269"/>
      <c r="D1083" s="239"/>
      <c r="E1083" s="270"/>
      <c r="F1083" s="166"/>
      <c r="G1083" s="166"/>
      <c r="H1083" s="166"/>
      <c r="I1083" s="166"/>
      <c r="J1083" s="166"/>
      <c r="K1083" s="166"/>
      <c r="L1083" s="166"/>
      <c r="M1083" s="166"/>
    </row>
    <row r="1084" spans="1:13" x14ac:dyDescent="0.3">
      <c r="A1084" s="105"/>
      <c r="B1084" s="244"/>
      <c r="C1084" s="269"/>
      <c r="D1084" s="239"/>
      <c r="E1084" s="270"/>
      <c r="F1084" s="166"/>
      <c r="G1084" s="166"/>
      <c r="H1084" s="166"/>
      <c r="I1084" s="166"/>
      <c r="J1084" s="166"/>
      <c r="K1084" s="166"/>
      <c r="L1084" s="166"/>
      <c r="M1084" s="166"/>
    </row>
    <row r="1085" spans="1:13" x14ac:dyDescent="0.3">
      <c r="A1085" s="105"/>
      <c r="B1085" s="244"/>
      <c r="C1085" s="269"/>
      <c r="D1085" s="239"/>
      <c r="E1085" s="270"/>
      <c r="F1085" s="166"/>
      <c r="G1085" s="166"/>
      <c r="H1085" s="166"/>
      <c r="I1085" s="166"/>
      <c r="J1085" s="166"/>
      <c r="K1085" s="166"/>
      <c r="L1085" s="166"/>
      <c r="M1085" s="166"/>
    </row>
    <row r="1086" spans="1:13" x14ac:dyDescent="0.3">
      <c r="A1086" s="105"/>
      <c r="B1086" s="244"/>
      <c r="C1086" s="269"/>
      <c r="D1086" s="239"/>
      <c r="E1086" s="270"/>
      <c r="F1086" s="166"/>
      <c r="G1086" s="166"/>
      <c r="H1086" s="166"/>
      <c r="I1086" s="166"/>
      <c r="J1086" s="166"/>
      <c r="K1086" s="166"/>
      <c r="L1086" s="166"/>
      <c r="M1086" s="166"/>
    </row>
    <row r="1087" spans="1:13" x14ac:dyDescent="0.3">
      <c r="A1087" s="105"/>
      <c r="B1087" s="244"/>
      <c r="C1087" s="269"/>
      <c r="D1087" s="239"/>
      <c r="E1087" s="270"/>
      <c r="F1087" s="166"/>
      <c r="G1087" s="166"/>
      <c r="H1087" s="166"/>
      <c r="I1087" s="166"/>
      <c r="J1087" s="166"/>
      <c r="K1087" s="166"/>
      <c r="L1087" s="166"/>
      <c r="M1087" s="166"/>
    </row>
    <row r="1088" spans="1:13" x14ac:dyDescent="0.3">
      <c r="A1088" s="105"/>
      <c r="B1088" s="244"/>
      <c r="C1088" s="269"/>
      <c r="D1088" s="239"/>
      <c r="E1088" s="270"/>
      <c r="F1088" s="166"/>
      <c r="G1088" s="166"/>
      <c r="H1088" s="166"/>
      <c r="I1088" s="166"/>
      <c r="J1088" s="166"/>
      <c r="K1088" s="166"/>
      <c r="L1088" s="166"/>
      <c r="M1088" s="166"/>
    </row>
    <row r="1089" spans="1:13" x14ac:dyDescent="0.3">
      <c r="A1089" s="105"/>
      <c r="B1089" s="244"/>
      <c r="C1089" s="269"/>
      <c r="D1089" s="239"/>
      <c r="E1089" s="270"/>
      <c r="F1089" s="166"/>
      <c r="G1089" s="166"/>
      <c r="H1089" s="166"/>
      <c r="I1089" s="166"/>
      <c r="J1089" s="166"/>
      <c r="K1089" s="166"/>
      <c r="L1089" s="166"/>
      <c r="M1089" s="166"/>
    </row>
    <row r="1090" spans="1:13" x14ac:dyDescent="0.3">
      <c r="A1090" s="105"/>
      <c r="B1090" s="244"/>
      <c r="C1090" s="269"/>
      <c r="D1090" s="239"/>
      <c r="E1090" s="270"/>
      <c r="F1090" s="166"/>
      <c r="G1090" s="166"/>
      <c r="H1090" s="166"/>
      <c r="I1090" s="166"/>
      <c r="J1090" s="166"/>
      <c r="K1090" s="166"/>
      <c r="L1090" s="166"/>
      <c r="M1090" s="166"/>
    </row>
    <row r="1091" spans="1:13" x14ac:dyDescent="0.3">
      <c r="A1091" s="105"/>
      <c r="B1091" s="244"/>
      <c r="C1091" s="269"/>
      <c r="D1091" s="239"/>
      <c r="E1091" s="270"/>
      <c r="F1091" s="166"/>
      <c r="G1091" s="166"/>
      <c r="H1091" s="166"/>
      <c r="I1091" s="166"/>
      <c r="J1091" s="166"/>
      <c r="K1091" s="166"/>
      <c r="L1091" s="166"/>
      <c r="M1091" s="166"/>
    </row>
    <row r="1092" spans="1:13" x14ac:dyDescent="0.3">
      <c r="A1092" s="105"/>
      <c r="B1092" s="244"/>
      <c r="C1092" s="269"/>
      <c r="D1092" s="239"/>
      <c r="E1092" s="270"/>
      <c r="F1092" s="166"/>
      <c r="G1092" s="166"/>
      <c r="H1092" s="166"/>
      <c r="I1092" s="166"/>
      <c r="J1092" s="166"/>
      <c r="K1092" s="166"/>
      <c r="L1092" s="166"/>
      <c r="M1092" s="166"/>
    </row>
    <row r="1093" spans="1:13" x14ac:dyDescent="0.3">
      <c r="A1093" s="105"/>
      <c r="B1093" s="244"/>
      <c r="C1093" s="269"/>
      <c r="D1093" s="239"/>
      <c r="E1093" s="270"/>
      <c r="F1093" s="166"/>
      <c r="G1093" s="166"/>
      <c r="H1093" s="166"/>
      <c r="I1093" s="166"/>
      <c r="J1093" s="166"/>
      <c r="K1093" s="166"/>
      <c r="L1093" s="166"/>
      <c r="M1093" s="166"/>
    </row>
    <row r="1094" spans="1:13" x14ac:dyDescent="0.3">
      <c r="A1094" s="105"/>
      <c r="B1094" s="244"/>
      <c r="C1094" s="269"/>
      <c r="D1094" s="239"/>
      <c r="E1094" s="270"/>
      <c r="F1094" s="166"/>
      <c r="G1094" s="166"/>
      <c r="H1094" s="166"/>
      <c r="I1094" s="166"/>
      <c r="J1094" s="166"/>
      <c r="K1094" s="166"/>
      <c r="L1094" s="166"/>
      <c r="M1094" s="166"/>
    </row>
    <row r="1095" spans="1:13" x14ac:dyDescent="0.3">
      <c r="A1095" s="105"/>
      <c r="B1095" s="244"/>
      <c r="C1095" s="269"/>
      <c r="D1095" s="239"/>
      <c r="E1095" s="270"/>
      <c r="F1095" s="166"/>
      <c r="G1095" s="166"/>
      <c r="H1095" s="166"/>
      <c r="I1095" s="166"/>
      <c r="J1095" s="166"/>
      <c r="K1095" s="166"/>
      <c r="L1095" s="166"/>
      <c r="M1095" s="166"/>
    </row>
    <row r="1096" spans="1:13" x14ac:dyDescent="0.3">
      <c r="A1096" s="105"/>
      <c r="B1096" s="244"/>
      <c r="C1096" s="269"/>
      <c r="D1096" s="239"/>
      <c r="E1096" s="270"/>
      <c r="F1096" s="166"/>
      <c r="G1096" s="166"/>
      <c r="H1096" s="166"/>
      <c r="I1096" s="166"/>
      <c r="J1096" s="166"/>
      <c r="K1096" s="166"/>
      <c r="L1096" s="166"/>
      <c r="M1096" s="166"/>
    </row>
    <row r="1097" spans="1:13" x14ac:dyDescent="0.3">
      <c r="A1097" s="105"/>
      <c r="B1097" s="244"/>
      <c r="C1097" s="269"/>
      <c r="D1097" s="239"/>
      <c r="E1097" s="270"/>
      <c r="F1097" s="166"/>
      <c r="G1097" s="166"/>
      <c r="H1097" s="166"/>
      <c r="I1097" s="166"/>
      <c r="J1097" s="166"/>
      <c r="K1097" s="166"/>
      <c r="L1097" s="166"/>
      <c r="M1097" s="166"/>
    </row>
    <row r="1098" spans="1:13" x14ac:dyDescent="0.3">
      <c r="A1098" s="105"/>
      <c r="B1098" s="244"/>
      <c r="C1098" s="269"/>
      <c r="D1098" s="239"/>
      <c r="E1098" s="270"/>
      <c r="F1098" s="166"/>
      <c r="G1098" s="166"/>
      <c r="H1098" s="166"/>
      <c r="I1098" s="166"/>
      <c r="J1098" s="166"/>
      <c r="K1098" s="166"/>
      <c r="L1098" s="166"/>
      <c r="M1098" s="166"/>
    </row>
    <row r="1099" spans="1:13" x14ac:dyDescent="0.3">
      <c r="A1099" s="105"/>
      <c r="B1099" s="244"/>
      <c r="C1099" s="269"/>
      <c r="D1099" s="239"/>
      <c r="E1099" s="270"/>
      <c r="F1099" s="166"/>
      <c r="G1099" s="166"/>
      <c r="H1099" s="166"/>
      <c r="I1099" s="166"/>
      <c r="J1099" s="166"/>
      <c r="K1099" s="166"/>
      <c r="L1099" s="166"/>
      <c r="M1099" s="166"/>
    </row>
    <row r="1100" spans="1:13" x14ac:dyDescent="0.3">
      <c r="A1100" s="105"/>
      <c r="B1100" s="244"/>
      <c r="C1100" s="269"/>
      <c r="D1100" s="239"/>
      <c r="E1100" s="270"/>
      <c r="F1100" s="166"/>
      <c r="G1100" s="166"/>
      <c r="H1100" s="166"/>
      <c r="I1100" s="166"/>
      <c r="J1100" s="166"/>
      <c r="K1100" s="166"/>
      <c r="L1100" s="166"/>
      <c r="M1100" s="166"/>
    </row>
    <row r="1101" spans="1:13" x14ac:dyDescent="0.3">
      <c r="A1101" s="105"/>
      <c r="B1101" s="244"/>
      <c r="C1101" s="269"/>
      <c r="D1101" s="239"/>
      <c r="E1101" s="270"/>
      <c r="F1101" s="166"/>
      <c r="G1101" s="166"/>
      <c r="H1101" s="166"/>
      <c r="I1101" s="166"/>
      <c r="J1101" s="166"/>
      <c r="K1101" s="166"/>
      <c r="L1101" s="166"/>
      <c r="M1101" s="166"/>
    </row>
    <row r="1102" spans="1:13" x14ac:dyDescent="0.3">
      <c r="A1102" s="105"/>
      <c r="B1102" s="244"/>
      <c r="C1102" s="269"/>
      <c r="D1102" s="239"/>
      <c r="E1102" s="270"/>
      <c r="F1102" s="166"/>
      <c r="G1102" s="166"/>
      <c r="H1102" s="166"/>
      <c r="I1102" s="166"/>
      <c r="J1102" s="166"/>
      <c r="K1102" s="166"/>
      <c r="L1102" s="166"/>
      <c r="M1102" s="166"/>
    </row>
    <row r="1103" spans="1:13" x14ac:dyDescent="0.3">
      <c r="A1103" s="105"/>
      <c r="B1103" s="244"/>
      <c r="C1103" s="269"/>
      <c r="D1103" s="239"/>
      <c r="E1103" s="270"/>
      <c r="F1103" s="166"/>
      <c r="G1103" s="166"/>
      <c r="H1103" s="166"/>
      <c r="I1103" s="166"/>
      <c r="J1103" s="166"/>
      <c r="K1103" s="166"/>
      <c r="L1103" s="166"/>
      <c r="M1103" s="166"/>
    </row>
    <row r="1104" spans="1:13" x14ac:dyDescent="0.3">
      <c r="A1104" s="105"/>
      <c r="B1104" s="244"/>
      <c r="C1104" s="269"/>
      <c r="D1104" s="239"/>
      <c r="E1104" s="270"/>
      <c r="F1104" s="166"/>
      <c r="G1104" s="166"/>
      <c r="H1104" s="166"/>
      <c r="I1104" s="166"/>
      <c r="J1104" s="166"/>
      <c r="K1104" s="166"/>
      <c r="L1104" s="166"/>
      <c r="M1104" s="166"/>
    </row>
    <row r="1105" spans="1:13" x14ac:dyDescent="0.3">
      <c r="A1105" s="105"/>
      <c r="B1105" s="244"/>
      <c r="C1105" s="269"/>
      <c r="D1105" s="239"/>
      <c r="E1105" s="270"/>
      <c r="F1105" s="166"/>
      <c r="G1105" s="166"/>
      <c r="H1105" s="166"/>
      <c r="I1105" s="166"/>
      <c r="J1105" s="166"/>
      <c r="K1105" s="166"/>
      <c r="L1105" s="166"/>
      <c r="M1105" s="166"/>
    </row>
    <row r="1106" spans="1:13" x14ac:dyDescent="0.3">
      <c r="A1106" s="105"/>
      <c r="B1106" s="244"/>
      <c r="C1106" s="269"/>
      <c r="D1106" s="239"/>
      <c r="E1106" s="270"/>
      <c r="F1106" s="166"/>
      <c r="G1106" s="166"/>
      <c r="H1106" s="166"/>
      <c r="I1106" s="166"/>
      <c r="J1106" s="166"/>
      <c r="K1106" s="166"/>
      <c r="L1106" s="166"/>
      <c r="M1106" s="166"/>
    </row>
    <row r="1107" spans="1:13" x14ac:dyDescent="0.3">
      <c r="A1107" s="105"/>
      <c r="B1107" s="244"/>
      <c r="C1107" s="269"/>
      <c r="D1107" s="239"/>
      <c r="E1107" s="270"/>
      <c r="F1107" s="166"/>
      <c r="G1107" s="166"/>
      <c r="H1107" s="166"/>
      <c r="I1107" s="166"/>
      <c r="J1107" s="166"/>
      <c r="K1107" s="166"/>
      <c r="L1107" s="166"/>
      <c r="M1107" s="166"/>
    </row>
    <row r="1108" spans="1:13" x14ac:dyDescent="0.3">
      <c r="A1108" s="105"/>
      <c r="B1108" s="244"/>
      <c r="C1108" s="269"/>
      <c r="D1108" s="239"/>
      <c r="E1108" s="270"/>
      <c r="F1108" s="166"/>
      <c r="G1108" s="166"/>
      <c r="H1108" s="166"/>
      <c r="I1108" s="166"/>
      <c r="J1108" s="166"/>
      <c r="K1108" s="166"/>
      <c r="L1108" s="166"/>
      <c r="M1108" s="166"/>
    </row>
    <row r="1109" spans="1:13" x14ac:dyDescent="0.3">
      <c r="A1109" s="105"/>
      <c r="B1109" s="244"/>
      <c r="C1109" s="269"/>
      <c r="D1109" s="239"/>
      <c r="E1109" s="270"/>
      <c r="F1109" s="166"/>
      <c r="G1109" s="166"/>
      <c r="H1109" s="166"/>
      <c r="I1109" s="166"/>
      <c r="J1109" s="166"/>
      <c r="K1109" s="166"/>
      <c r="L1109" s="166"/>
      <c r="M1109" s="166"/>
    </row>
    <row r="1110" spans="1:13" x14ac:dyDescent="0.3">
      <c r="A1110" s="105"/>
      <c r="B1110" s="244"/>
      <c r="C1110" s="269"/>
      <c r="D1110" s="239"/>
      <c r="E1110" s="270"/>
      <c r="F1110" s="166"/>
      <c r="G1110" s="166"/>
      <c r="H1110" s="166"/>
      <c r="I1110" s="166"/>
      <c r="J1110" s="166"/>
      <c r="K1110" s="166"/>
      <c r="L1110" s="166"/>
      <c r="M1110" s="166"/>
    </row>
    <row r="1111" spans="1:13" x14ac:dyDescent="0.3">
      <c r="A1111" s="105"/>
      <c r="B1111" s="244"/>
      <c r="C1111" s="269"/>
      <c r="D1111" s="239"/>
      <c r="E1111" s="270"/>
      <c r="F1111" s="166"/>
      <c r="G1111" s="166"/>
      <c r="H1111" s="166"/>
      <c r="I1111" s="166"/>
      <c r="J1111" s="166"/>
      <c r="K1111" s="166"/>
      <c r="L1111" s="166"/>
      <c r="M1111" s="166"/>
    </row>
    <row r="1112" spans="1:13" x14ac:dyDescent="0.3">
      <c r="A1112" s="105"/>
      <c r="B1112" s="244"/>
      <c r="C1112" s="269"/>
      <c r="D1112" s="239"/>
      <c r="E1112" s="270"/>
      <c r="F1112" s="166"/>
      <c r="G1112" s="166"/>
      <c r="H1112" s="166"/>
      <c r="I1112" s="166"/>
      <c r="J1112" s="166"/>
      <c r="K1112" s="166"/>
      <c r="L1112" s="166"/>
      <c r="M1112" s="166"/>
    </row>
    <row r="1113" spans="1:13" x14ac:dyDescent="0.3">
      <c r="A1113" s="105"/>
      <c r="B1113" s="244"/>
      <c r="C1113" s="269"/>
      <c r="D1113" s="239"/>
      <c r="E1113" s="270"/>
      <c r="F1113" s="166"/>
      <c r="G1113" s="166"/>
      <c r="H1113" s="166"/>
      <c r="I1113" s="166"/>
      <c r="J1113" s="166"/>
      <c r="K1113" s="166"/>
      <c r="L1113" s="166"/>
      <c r="M1113" s="166"/>
    </row>
    <row r="1114" spans="1:13" x14ac:dyDescent="0.3">
      <c r="A1114" s="105"/>
      <c r="B1114" s="244"/>
      <c r="C1114" s="269"/>
      <c r="D1114" s="239"/>
      <c r="E1114" s="270"/>
      <c r="F1114" s="166"/>
      <c r="G1114" s="166"/>
      <c r="H1114" s="166"/>
      <c r="I1114" s="166"/>
      <c r="J1114" s="166"/>
      <c r="K1114" s="166"/>
      <c r="L1114" s="166"/>
      <c r="M1114" s="166"/>
    </row>
    <row r="1115" spans="1:13" x14ac:dyDescent="0.3">
      <c r="A1115" s="105"/>
      <c r="B1115" s="244"/>
      <c r="C1115" s="269"/>
      <c r="D1115" s="239"/>
      <c r="E1115" s="270"/>
      <c r="F1115" s="166"/>
      <c r="G1115" s="166"/>
      <c r="H1115" s="166"/>
      <c r="I1115" s="166"/>
      <c r="J1115" s="166"/>
      <c r="K1115" s="166"/>
      <c r="L1115" s="166"/>
      <c r="M1115" s="166"/>
    </row>
    <row r="1116" spans="1:13" x14ac:dyDescent="0.3">
      <c r="A1116" s="105"/>
      <c r="B1116" s="244"/>
      <c r="C1116" s="269"/>
      <c r="D1116" s="239"/>
      <c r="E1116" s="270"/>
      <c r="F1116" s="166"/>
      <c r="G1116" s="166"/>
      <c r="H1116" s="166"/>
      <c r="I1116" s="166"/>
      <c r="J1116" s="166"/>
      <c r="K1116" s="166"/>
      <c r="L1116" s="166"/>
      <c r="M1116" s="166"/>
    </row>
    <row r="1117" spans="1:13" x14ac:dyDescent="0.3">
      <c r="A1117" s="105"/>
      <c r="B1117" s="244"/>
      <c r="C1117" s="269"/>
      <c r="D1117" s="239"/>
      <c r="E1117" s="270"/>
      <c r="F1117" s="166"/>
      <c r="G1117" s="166"/>
      <c r="H1117" s="166"/>
      <c r="I1117" s="166"/>
      <c r="J1117" s="166"/>
      <c r="K1117" s="166"/>
      <c r="L1117" s="166"/>
      <c r="M1117" s="166"/>
    </row>
    <row r="1118" spans="1:13" x14ac:dyDescent="0.3">
      <c r="A1118" s="105"/>
      <c r="B1118" s="244"/>
      <c r="C1118" s="269"/>
      <c r="D1118" s="239"/>
      <c r="E1118" s="270"/>
      <c r="F1118" s="166"/>
      <c r="G1118" s="166"/>
      <c r="H1118" s="166"/>
      <c r="I1118" s="166"/>
      <c r="J1118" s="166"/>
      <c r="K1118" s="166"/>
      <c r="L1118" s="166"/>
      <c r="M1118" s="166"/>
    </row>
    <row r="1119" spans="1:13" x14ac:dyDescent="0.3">
      <c r="A1119" s="105"/>
      <c r="B1119" s="244"/>
      <c r="C1119" s="269"/>
      <c r="D1119" s="239"/>
      <c r="E1119" s="270"/>
      <c r="F1119" s="166"/>
      <c r="G1119" s="166"/>
      <c r="H1119" s="166"/>
      <c r="I1119" s="166"/>
      <c r="J1119" s="166"/>
      <c r="K1119" s="166"/>
      <c r="L1119" s="166"/>
      <c r="M1119" s="166"/>
    </row>
    <row r="1120" spans="1:13" x14ac:dyDescent="0.3">
      <c r="A1120" s="105"/>
      <c r="B1120" s="244"/>
      <c r="C1120" s="269"/>
      <c r="D1120" s="239"/>
      <c r="E1120" s="270"/>
      <c r="F1120" s="166"/>
      <c r="G1120" s="166"/>
      <c r="H1120" s="166"/>
      <c r="I1120" s="166"/>
      <c r="J1120" s="166"/>
      <c r="K1120" s="166"/>
      <c r="L1120" s="166"/>
      <c r="M1120" s="166"/>
    </row>
    <row r="1121" spans="1:13" x14ac:dyDescent="0.3">
      <c r="A1121" s="105"/>
      <c r="B1121" s="244"/>
      <c r="C1121" s="269"/>
      <c r="D1121" s="239"/>
      <c r="E1121" s="270"/>
      <c r="F1121" s="166"/>
      <c r="G1121" s="166"/>
      <c r="H1121" s="166"/>
      <c r="I1121" s="166"/>
      <c r="J1121" s="166"/>
      <c r="K1121" s="166"/>
      <c r="L1121" s="166"/>
      <c r="M1121" s="166"/>
    </row>
    <row r="1122" spans="1:13" x14ac:dyDescent="0.3">
      <c r="A1122" s="105"/>
      <c r="B1122" s="244"/>
      <c r="C1122" s="269"/>
      <c r="D1122" s="239"/>
      <c r="E1122" s="270"/>
      <c r="F1122" s="166"/>
      <c r="G1122" s="166"/>
      <c r="H1122" s="166"/>
      <c r="I1122" s="166"/>
      <c r="J1122" s="166"/>
      <c r="K1122" s="166"/>
      <c r="L1122" s="166"/>
      <c r="M1122" s="166"/>
    </row>
    <row r="1123" spans="1:13" x14ac:dyDescent="0.3">
      <c r="A1123" s="105"/>
      <c r="B1123" s="244"/>
      <c r="C1123" s="269"/>
      <c r="D1123" s="239"/>
      <c r="E1123" s="270"/>
      <c r="F1123" s="166"/>
      <c r="G1123" s="166"/>
      <c r="H1123" s="166"/>
      <c r="I1123" s="166"/>
      <c r="J1123" s="166"/>
      <c r="K1123" s="166"/>
      <c r="L1123" s="166"/>
      <c r="M1123" s="166"/>
    </row>
    <row r="1124" spans="1:13" x14ac:dyDescent="0.3">
      <c r="A1124" s="105"/>
      <c r="B1124" s="244"/>
      <c r="C1124" s="269"/>
      <c r="D1124" s="239"/>
      <c r="E1124" s="270"/>
      <c r="F1124" s="166"/>
      <c r="G1124" s="166"/>
      <c r="H1124" s="166"/>
      <c r="I1124" s="166"/>
      <c r="J1124" s="166"/>
      <c r="K1124" s="166"/>
      <c r="L1124" s="166"/>
      <c r="M1124" s="166"/>
    </row>
    <row r="1125" spans="1:13" x14ac:dyDescent="0.3">
      <c r="A1125" s="105"/>
      <c r="B1125" s="244"/>
      <c r="C1125" s="269"/>
      <c r="D1125" s="239"/>
      <c r="E1125" s="270"/>
      <c r="F1125" s="166"/>
      <c r="G1125" s="166"/>
      <c r="H1125" s="166"/>
      <c r="I1125" s="166"/>
      <c r="J1125" s="166"/>
      <c r="K1125" s="166"/>
      <c r="L1125" s="166"/>
      <c r="M1125" s="166"/>
    </row>
    <row r="1126" spans="1:13" x14ac:dyDescent="0.3">
      <c r="A1126" s="105"/>
      <c r="B1126" s="244"/>
      <c r="C1126" s="269"/>
      <c r="D1126" s="239"/>
      <c r="E1126" s="270"/>
      <c r="F1126" s="166"/>
      <c r="G1126" s="166"/>
      <c r="H1126" s="166"/>
      <c r="I1126" s="166"/>
      <c r="J1126" s="166"/>
      <c r="K1126" s="166"/>
      <c r="L1126" s="166"/>
      <c r="M1126" s="166"/>
    </row>
    <row r="1127" spans="1:13" x14ac:dyDescent="0.3">
      <c r="A1127" s="105"/>
      <c r="B1127" s="244"/>
      <c r="C1127" s="269"/>
      <c r="D1127" s="239"/>
      <c r="E1127" s="270"/>
      <c r="F1127" s="166"/>
      <c r="G1127" s="166"/>
      <c r="H1127" s="166"/>
      <c r="I1127" s="166"/>
      <c r="J1127" s="166"/>
      <c r="K1127" s="166"/>
      <c r="L1127" s="166"/>
      <c r="M1127" s="166"/>
    </row>
    <row r="1128" spans="1:13" x14ac:dyDescent="0.3">
      <c r="A1128" s="105"/>
      <c r="B1128" s="244"/>
      <c r="C1128" s="269"/>
      <c r="D1128" s="239"/>
      <c r="E1128" s="270"/>
      <c r="F1128" s="166"/>
      <c r="G1128" s="166"/>
      <c r="H1128" s="166"/>
      <c r="I1128" s="166"/>
      <c r="J1128" s="166"/>
      <c r="K1128" s="166"/>
      <c r="L1128" s="166"/>
      <c r="M1128" s="166"/>
    </row>
    <row r="1129" spans="1:13" x14ac:dyDescent="0.3">
      <c r="A1129" s="105"/>
      <c r="B1129" s="244"/>
      <c r="C1129" s="269"/>
      <c r="D1129" s="239"/>
      <c r="E1129" s="270"/>
      <c r="F1129" s="166"/>
      <c r="G1129" s="166"/>
      <c r="H1129" s="166"/>
      <c r="I1129" s="166"/>
      <c r="J1129" s="166"/>
      <c r="K1129" s="166"/>
      <c r="L1129" s="166"/>
      <c r="M1129" s="166"/>
    </row>
    <row r="1130" spans="1:13" x14ac:dyDescent="0.3">
      <c r="A1130" s="105"/>
      <c r="B1130" s="244"/>
      <c r="C1130" s="269"/>
      <c r="D1130" s="239"/>
      <c r="E1130" s="270"/>
      <c r="F1130" s="166"/>
      <c r="G1130" s="166"/>
      <c r="H1130" s="166"/>
      <c r="I1130" s="166"/>
      <c r="J1130" s="166"/>
      <c r="K1130" s="166"/>
      <c r="L1130" s="166"/>
      <c r="M1130" s="166"/>
    </row>
    <row r="1131" spans="1:13" x14ac:dyDescent="0.3">
      <c r="A1131" s="105"/>
      <c r="B1131" s="244"/>
      <c r="C1131" s="269"/>
      <c r="D1131" s="239"/>
      <c r="E1131" s="270"/>
      <c r="F1131" s="166"/>
      <c r="G1131" s="166"/>
      <c r="H1131" s="166"/>
      <c r="I1131" s="166"/>
      <c r="J1131" s="166"/>
      <c r="K1131" s="166"/>
      <c r="L1131" s="166"/>
      <c r="M1131" s="166"/>
    </row>
    <row r="1132" spans="1:13" x14ac:dyDescent="0.3">
      <c r="A1132" s="105"/>
      <c r="B1132" s="244"/>
      <c r="C1132" s="269"/>
      <c r="D1132" s="239"/>
      <c r="E1132" s="270"/>
      <c r="F1132" s="166"/>
      <c r="G1132" s="166"/>
      <c r="H1132" s="166"/>
      <c r="I1132" s="166"/>
      <c r="J1132" s="166"/>
      <c r="K1132" s="166"/>
      <c r="L1132" s="166"/>
      <c r="M1132" s="166"/>
    </row>
    <row r="1133" spans="1:13" x14ac:dyDescent="0.3">
      <c r="A1133" s="105"/>
      <c r="B1133" s="244"/>
      <c r="C1133" s="269"/>
      <c r="D1133" s="239"/>
      <c r="E1133" s="270"/>
      <c r="F1133" s="166"/>
      <c r="G1133" s="166"/>
      <c r="H1133" s="166"/>
      <c r="I1133" s="166"/>
      <c r="J1133" s="166"/>
      <c r="K1133" s="166"/>
      <c r="L1133" s="166"/>
      <c r="M1133" s="166"/>
    </row>
    <row r="1134" spans="1:13" x14ac:dyDescent="0.3">
      <c r="A1134" s="105"/>
      <c r="B1134" s="244"/>
      <c r="C1134" s="269"/>
      <c r="D1134" s="239"/>
      <c r="E1134" s="270"/>
      <c r="F1134" s="166"/>
      <c r="G1134" s="166"/>
      <c r="H1134" s="166"/>
      <c r="I1134" s="166"/>
      <c r="J1134" s="166"/>
      <c r="K1134" s="166"/>
      <c r="L1134" s="166"/>
      <c r="M1134" s="166"/>
    </row>
    <row r="1135" spans="1:13" x14ac:dyDescent="0.3">
      <c r="A1135" s="105"/>
      <c r="B1135" s="244"/>
      <c r="C1135" s="269"/>
      <c r="D1135" s="239"/>
      <c r="E1135" s="270"/>
      <c r="F1135" s="166"/>
      <c r="G1135" s="166"/>
      <c r="H1135" s="166"/>
      <c r="I1135" s="166"/>
      <c r="J1135" s="166"/>
      <c r="K1135" s="166"/>
      <c r="L1135" s="166"/>
      <c r="M1135" s="166"/>
    </row>
    <row r="1136" spans="1:13" x14ac:dyDescent="0.3">
      <c r="A1136" s="105"/>
      <c r="B1136" s="244"/>
      <c r="C1136" s="269"/>
      <c r="D1136" s="239"/>
      <c r="E1136" s="270"/>
      <c r="F1136" s="166"/>
      <c r="G1136" s="166"/>
      <c r="H1136" s="166"/>
      <c r="I1136" s="166"/>
      <c r="J1136" s="166"/>
      <c r="K1136" s="166"/>
      <c r="L1136" s="166"/>
      <c r="M1136" s="166"/>
    </row>
    <row r="1137" spans="1:13" x14ac:dyDescent="0.3">
      <c r="A1137" s="105"/>
      <c r="B1137" s="244"/>
      <c r="C1137" s="269"/>
      <c r="D1137" s="239"/>
      <c r="E1137" s="270"/>
      <c r="F1137" s="166"/>
      <c r="G1137" s="166"/>
      <c r="H1137" s="166"/>
      <c r="I1137" s="166"/>
      <c r="J1137" s="166"/>
      <c r="K1137" s="166"/>
      <c r="L1137" s="166"/>
      <c r="M1137" s="166"/>
    </row>
    <row r="1138" spans="1:13" x14ac:dyDescent="0.3">
      <c r="A1138" s="105"/>
      <c r="B1138" s="244"/>
      <c r="C1138" s="269"/>
      <c r="D1138" s="239"/>
      <c r="E1138" s="270"/>
      <c r="F1138" s="166"/>
      <c r="G1138" s="166"/>
      <c r="H1138" s="166"/>
      <c r="I1138" s="166"/>
      <c r="J1138" s="166"/>
      <c r="K1138" s="166"/>
      <c r="L1138" s="166"/>
      <c r="M1138" s="166"/>
    </row>
    <row r="1139" spans="1:13" x14ac:dyDescent="0.3">
      <c r="A1139" s="105"/>
      <c r="B1139" s="244"/>
      <c r="C1139" s="269"/>
      <c r="D1139" s="239"/>
      <c r="E1139" s="270"/>
      <c r="F1139" s="166"/>
      <c r="G1139" s="166"/>
      <c r="H1139" s="166"/>
      <c r="I1139" s="166"/>
      <c r="J1139" s="166"/>
      <c r="K1139" s="166"/>
      <c r="L1139" s="166"/>
      <c r="M1139" s="166"/>
    </row>
    <row r="1140" spans="1:13" x14ac:dyDescent="0.3">
      <c r="A1140" s="105"/>
      <c r="B1140" s="244"/>
      <c r="C1140" s="269"/>
      <c r="D1140" s="239"/>
      <c r="E1140" s="270"/>
      <c r="F1140" s="166"/>
      <c r="G1140" s="166"/>
      <c r="H1140" s="166"/>
      <c r="I1140" s="166"/>
      <c r="J1140" s="166"/>
      <c r="K1140" s="166"/>
      <c r="L1140" s="166"/>
      <c r="M1140" s="166"/>
    </row>
    <row r="1141" spans="1:13" x14ac:dyDescent="0.3">
      <c r="A1141" s="105"/>
      <c r="B1141" s="244"/>
      <c r="C1141" s="269"/>
      <c r="D1141" s="239"/>
      <c r="E1141" s="270"/>
      <c r="F1141" s="166"/>
      <c r="G1141" s="166"/>
      <c r="H1141" s="166"/>
      <c r="I1141" s="166"/>
      <c r="J1141" s="166"/>
      <c r="K1141" s="166"/>
      <c r="L1141" s="166"/>
      <c r="M1141" s="166"/>
    </row>
    <row r="1142" spans="1:13" x14ac:dyDescent="0.3">
      <c r="A1142" s="105"/>
      <c r="B1142" s="244"/>
      <c r="C1142" s="269"/>
      <c r="D1142" s="239"/>
      <c r="E1142" s="270"/>
      <c r="F1142" s="166"/>
      <c r="G1142" s="166"/>
      <c r="H1142" s="166"/>
      <c r="I1142" s="166"/>
      <c r="J1142" s="166"/>
      <c r="K1142" s="166"/>
      <c r="L1142" s="166"/>
      <c r="M1142" s="166"/>
    </row>
    <row r="1143" spans="1:13" x14ac:dyDescent="0.3">
      <c r="A1143" s="105"/>
      <c r="B1143" s="244"/>
      <c r="C1143" s="269"/>
      <c r="D1143" s="239"/>
      <c r="E1143" s="270"/>
      <c r="F1143" s="166"/>
      <c r="G1143" s="166"/>
      <c r="H1143" s="166"/>
      <c r="I1143" s="166"/>
      <c r="J1143" s="166"/>
      <c r="K1143" s="166"/>
      <c r="L1143" s="166"/>
      <c r="M1143" s="166"/>
    </row>
    <row r="1144" spans="1:13" x14ac:dyDescent="0.3">
      <c r="A1144" s="105"/>
      <c r="B1144" s="244"/>
      <c r="C1144" s="269"/>
      <c r="D1144" s="239"/>
      <c r="E1144" s="270"/>
      <c r="F1144" s="166"/>
      <c r="G1144" s="166"/>
      <c r="H1144" s="166"/>
      <c r="I1144" s="166"/>
      <c r="J1144" s="166"/>
      <c r="K1144" s="166"/>
      <c r="L1144" s="166"/>
      <c r="M1144" s="166"/>
    </row>
    <row r="1145" spans="1:13" x14ac:dyDescent="0.3">
      <c r="A1145" s="105"/>
      <c r="B1145" s="244"/>
      <c r="C1145" s="269"/>
      <c r="D1145" s="239"/>
      <c r="E1145" s="270"/>
      <c r="F1145" s="166"/>
      <c r="G1145" s="166"/>
      <c r="H1145" s="166"/>
      <c r="I1145" s="166"/>
      <c r="J1145" s="166"/>
      <c r="K1145" s="166"/>
      <c r="L1145" s="166"/>
      <c r="M1145" s="166"/>
    </row>
    <row r="1146" spans="1:13" x14ac:dyDescent="0.3">
      <c r="A1146" s="105"/>
      <c r="B1146" s="244"/>
      <c r="C1146" s="269"/>
      <c r="D1146" s="239"/>
      <c r="E1146" s="270"/>
      <c r="F1146" s="166"/>
      <c r="G1146" s="166"/>
      <c r="H1146" s="166"/>
      <c r="I1146" s="166"/>
      <c r="J1146" s="166"/>
      <c r="K1146" s="166"/>
      <c r="L1146" s="166"/>
      <c r="M1146" s="166"/>
    </row>
    <row r="1147" spans="1:13" x14ac:dyDescent="0.3">
      <c r="A1147" s="105"/>
      <c r="B1147" s="244"/>
      <c r="C1147" s="269"/>
      <c r="D1147" s="239"/>
      <c r="E1147" s="270"/>
      <c r="F1147" s="166"/>
      <c r="G1147" s="166"/>
      <c r="H1147" s="166"/>
      <c r="I1147" s="166"/>
      <c r="J1147" s="166"/>
      <c r="K1147" s="166"/>
      <c r="L1147" s="166"/>
      <c r="M1147" s="166"/>
    </row>
    <row r="1148" spans="1:13" x14ac:dyDescent="0.3">
      <c r="A1148" s="105"/>
      <c r="B1148" s="244"/>
      <c r="C1148" s="269"/>
      <c r="D1148" s="239"/>
      <c r="E1148" s="270"/>
      <c r="F1148" s="166"/>
      <c r="G1148" s="166"/>
      <c r="H1148" s="166"/>
      <c r="I1148" s="166"/>
      <c r="J1148" s="166"/>
      <c r="K1148" s="166"/>
      <c r="L1148" s="166"/>
      <c r="M1148" s="166"/>
    </row>
    <row r="1149" spans="1:13" x14ac:dyDescent="0.3">
      <c r="A1149" s="105"/>
      <c r="B1149" s="244"/>
      <c r="C1149" s="269"/>
      <c r="D1149" s="239"/>
      <c r="E1149" s="270"/>
      <c r="F1149" s="166"/>
      <c r="G1149" s="166"/>
      <c r="H1149" s="166"/>
      <c r="I1149" s="166"/>
      <c r="J1149" s="166"/>
      <c r="K1149" s="166"/>
      <c r="L1149" s="166"/>
      <c r="M1149" s="166"/>
    </row>
    <row r="1150" spans="1:13" x14ac:dyDescent="0.3">
      <c r="A1150" s="105"/>
      <c r="B1150" s="244"/>
      <c r="C1150" s="269"/>
      <c r="D1150" s="239"/>
      <c r="E1150" s="270"/>
      <c r="F1150" s="166"/>
      <c r="G1150" s="166"/>
      <c r="H1150" s="166"/>
      <c r="I1150" s="166"/>
      <c r="J1150" s="166"/>
      <c r="K1150" s="166"/>
      <c r="L1150" s="166"/>
      <c r="M1150" s="166"/>
    </row>
    <row r="1151" spans="1:13" x14ac:dyDescent="0.3">
      <c r="A1151" s="105"/>
      <c r="B1151" s="244"/>
      <c r="C1151" s="269"/>
      <c r="D1151" s="239"/>
      <c r="E1151" s="270"/>
      <c r="F1151" s="166"/>
      <c r="G1151" s="166"/>
      <c r="H1151" s="166"/>
      <c r="I1151" s="166"/>
      <c r="J1151" s="166"/>
      <c r="K1151" s="166"/>
      <c r="L1151" s="166"/>
      <c r="M1151" s="166"/>
    </row>
    <row r="1152" spans="1:13" x14ac:dyDescent="0.3">
      <c r="A1152" s="105"/>
      <c r="B1152" s="244"/>
      <c r="C1152" s="269"/>
      <c r="D1152" s="239"/>
      <c r="E1152" s="270"/>
      <c r="F1152" s="166"/>
      <c r="G1152" s="166"/>
      <c r="H1152" s="166"/>
      <c r="I1152" s="166"/>
      <c r="J1152" s="166"/>
      <c r="K1152" s="166"/>
      <c r="L1152" s="166"/>
      <c r="M1152" s="166"/>
    </row>
    <row r="1153" spans="1:13" x14ac:dyDescent="0.3">
      <c r="A1153" s="105"/>
      <c r="B1153" s="244"/>
      <c r="C1153" s="269"/>
      <c r="D1153" s="239"/>
      <c r="E1153" s="270"/>
      <c r="F1153" s="166"/>
      <c r="G1153" s="166"/>
      <c r="H1153" s="166"/>
      <c r="I1153" s="166"/>
      <c r="J1153" s="166"/>
      <c r="K1153" s="166"/>
      <c r="L1153" s="166"/>
      <c r="M1153" s="166"/>
    </row>
    <row r="1154" spans="1:13" x14ac:dyDescent="0.3">
      <c r="A1154" s="105"/>
      <c r="B1154" s="244"/>
      <c r="C1154" s="269"/>
      <c r="D1154" s="239"/>
      <c r="E1154" s="270"/>
      <c r="F1154" s="166"/>
      <c r="G1154" s="166"/>
      <c r="H1154" s="166"/>
      <c r="I1154" s="166"/>
      <c r="J1154" s="166"/>
      <c r="K1154" s="166"/>
      <c r="L1154" s="166"/>
      <c r="M1154" s="166"/>
    </row>
    <row r="1155" spans="1:13" x14ac:dyDescent="0.3">
      <c r="A1155" s="105"/>
      <c r="B1155" s="244"/>
      <c r="C1155" s="269"/>
      <c r="D1155" s="239"/>
      <c r="E1155" s="270"/>
      <c r="F1155" s="166"/>
      <c r="G1155" s="166"/>
      <c r="H1155" s="166"/>
      <c r="I1155" s="166"/>
      <c r="J1155" s="166"/>
      <c r="K1155" s="166"/>
      <c r="L1155" s="166"/>
      <c r="M1155" s="166"/>
    </row>
    <row r="1156" spans="1:13" x14ac:dyDescent="0.3">
      <c r="A1156" s="105"/>
      <c r="B1156" s="244"/>
      <c r="C1156" s="269"/>
      <c r="D1156" s="239"/>
      <c r="E1156" s="270"/>
      <c r="F1156" s="166"/>
      <c r="G1156" s="166"/>
      <c r="H1156" s="166"/>
      <c r="I1156" s="166"/>
      <c r="J1156" s="166"/>
      <c r="K1156" s="166"/>
      <c r="L1156" s="166"/>
      <c r="M1156" s="166"/>
    </row>
    <row r="1157" spans="1:13" x14ac:dyDescent="0.3">
      <c r="A1157" s="105"/>
      <c r="B1157" s="244"/>
      <c r="C1157" s="269"/>
      <c r="D1157" s="239"/>
      <c r="E1157" s="270"/>
      <c r="F1157" s="166"/>
      <c r="G1157" s="166"/>
      <c r="H1157" s="166"/>
      <c r="I1157" s="166"/>
      <c r="J1157" s="166"/>
      <c r="K1157" s="166"/>
      <c r="L1157" s="166"/>
      <c r="M1157" s="166"/>
    </row>
    <row r="1158" spans="1:13" x14ac:dyDescent="0.3">
      <c r="A1158" s="105"/>
      <c r="B1158" s="244"/>
      <c r="C1158" s="269"/>
      <c r="D1158" s="239"/>
      <c r="E1158" s="270"/>
      <c r="F1158" s="166"/>
      <c r="G1158" s="166"/>
      <c r="H1158" s="166"/>
      <c r="I1158" s="166"/>
      <c r="J1158" s="166"/>
      <c r="K1158" s="166"/>
      <c r="L1158" s="166"/>
      <c r="M1158" s="166"/>
    </row>
    <row r="1159" spans="1:13" x14ac:dyDescent="0.3">
      <c r="A1159" s="105"/>
      <c r="B1159" s="244"/>
      <c r="C1159" s="269"/>
      <c r="D1159" s="239"/>
      <c r="E1159" s="270"/>
      <c r="F1159" s="166"/>
      <c r="G1159" s="166"/>
      <c r="H1159" s="166"/>
      <c r="I1159" s="166"/>
      <c r="J1159" s="166"/>
      <c r="K1159" s="166"/>
      <c r="L1159" s="166"/>
      <c r="M1159" s="166"/>
    </row>
    <row r="1160" spans="1:13" x14ac:dyDescent="0.3">
      <c r="A1160" s="105"/>
      <c r="B1160" s="244"/>
      <c r="C1160" s="269"/>
      <c r="D1160" s="239"/>
      <c r="E1160" s="270"/>
      <c r="F1160" s="166"/>
      <c r="G1160" s="166"/>
      <c r="H1160" s="166"/>
      <c r="I1160" s="166"/>
      <c r="J1160" s="166"/>
      <c r="K1160" s="166"/>
      <c r="L1160" s="166"/>
      <c r="M1160" s="166"/>
    </row>
    <row r="1161" spans="1:13" x14ac:dyDescent="0.3">
      <c r="A1161" s="105"/>
      <c r="B1161" s="244"/>
      <c r="C1161" s="269"/>
      <c r="D1161" s="239"/>
      <c r="E1161" s="270"/>
      <c r="F1161" s="166"/>
      <c r="G1161" s="166"/>
      <c r="H1161" s="166"/>
      <c r="I1161" s="166"/>
      <c r="J1161" s="166"/>
      <c r="K1161" s="166"/>
      <c r="L1161" s="166"/>
      <c r="M1161" s="166"/>
    </row>
    <row r="1162" spans="1:13" x14ac:dyDescent="0.3">
      <c r="A1162" s="105"/>
      <c r="B1162" s="244"/>
      <c r="C1162" s="269"/>
      <c r="D1162" s="239"/>
      <c r="E1162" s="270"/>
      <c r="F1162" s="166"/>
      <c r="G1162" s="166"/>
      <c r="H1162" s="166"/>
      <c r="I1162" s="166"/>
      <c r="J1162" s="166"/>
      <c r="K1162" s="166"/>
      <c r="L1162" s="166"/>
      <c r="M1162" s="166"/>
    </row>
    <row r="1163" spans="1:13" x14ac:dyDescent="0.3">
      <c r="A1163" s="105"/>
      <c r="B1163" s="244"/>
      <c r="C1163" s="269"/>
      <c r="D1163" s="239"/>
      <c r="E1163" s="270"/>
      <c r="F1163" s="166"/>
      <c r="G1163" s="166"/>
      <c r="H1163" s="166"/>
      <c r="I1163" s="166"/>
      <c r="J1163" s="166"/>
      <c r="K1163" s="166"/>
      <c r="L1163" s="166"/>
      <c r="M1163" s="166"/>
    </row>
    <row r="1164" spans="1:13" x14ac:dyDescent="0.3">
      <c r="A1164" s="105"/>
      <c r="B1164" s="244"/>
      <c r="C1164" s="269"/>
      <c r="D1164" s="239"/>
      <c r="E1164" s="270"/>
      <c r="F1164" s="166"/>
      <c r="G1164" s="166"/>
      <c r="H1164" s="166"/>
      <c r="I1164" s="166"/>
      <c r="J1164" s="166"/>
      <c r="K1164" s="166"/>
      <c r="L1164" s="166"/>
      <c r="M1164" s="166"/>
    </row>
    <row r="1165" spans="1:13" x14ac:dyDescent="0.3">
      <c r="A1165" s="105"/>
      <c r="B1165" s="244"/>
      <c r="C1165" s="269"/>
      <c r="D1165" s="239"/>
      <c r="E1165" s="270"/>
      <c r="F1165" s="166"/>
      <c r="G1165" s="166"/>
      <c r="H1165" s="166"/>
      <c r="I1165" s="166"/>
      <c r="J1165" s="166"/>
      <c r="K1165" s="166"/>
      <c r="L1165" s="166"/>
      <c r="M1165" s="166"/>
    </row>
    <row r="1166" spans="1:13" x14ac:dyDescent="0.3">
      <c r="A1166" s="105"/>
      <c r="B1166" s="244"/>
      <c r="C1166" s="269"/>
      <c r="D1166" s="239"/>
      <c r="E1166" s="270"/>
      <c r="F1166" s="166"/>
      <c r="G1166" s="166"/>
      <c r="H1166" s="166"/>
      <c r="I1166" s="166"/>
      <c r="J1166" s="166"/>
      <c r="K1166" s="166"/>
      <c r="L1166" s="166"/>
      <c r="M1166" s="166"/>
    </row>
    <row r="1167" spans="1:13" x14ac:dyDescent="0.3">
      <c r="A1167" s="105"/>
      <c r="B1167" s="244"/>
      <c r="C1167" s="269"/>
      <c r="D1167" s="239"/>
      <c r="E1167" s="270"/>
      <c r="F1167" s="166"/>
      <c r="G1167" s="166"/>
      <c r="H1167" s="166"/>
      <c r="I1167" s="166"/>
      <c r="J1167" s="166"/>
      <c r="K1167" s="166"/>
      <c r="L1167" s="166"/>
      <c r="M1167" s="166"/>
    </row>
    <row r="1168" spans="1:13" x14ac:dyDescent="0.3">
      <c r="A1168" s="105"/>
      <c r="B1168" s="244"/>
      <c r="C1168" s="269"/>
      <c r="D1168" s="239"/>
      <c r="E1168" s="270"/>
      <c r="F1168" s="166"/>
      <c r="G1168" s="166"/>
      <c r="H1168" s="166"/>
      <c r="I1168" s="166"/>
      <c r="J1168" s="166"/>
      <c r="K1168" s="166"/>
      <c r="L1168" s="166"/>
      <c r="M1168" s="166"/>
    </row>
    <row r="1169" spans="1:13" x14ac:dyDescent="0.3">
      <c r="A1169" s="105"/>
      <c r="B1169" s="244"/>
      <c r="C1169" s="269"/>
      <c r="D1169" s="239"/>
      <c r="E1169" s="270"/>
      <c r="F1169" s="166"/>
      <c r="G1169" s="166"/>
      <c r="H1169" s="166"/>
      <c r="I1169" s="166"/>
      <c r="J1169" s="166"/>
      <c r="K1169" s="166"/>
      <c r="L1169" s="166"/>
      <c r="M1169" s="166"/>
    </row>
    <row r="1170" spans="1:13" x14ac:dyDescent="0.3">
      <c r="A1170" s="105"/>
      <c r="B1170" s="244"/>
      <c r="C1170" s="269"/>
      <c r="D1170" s="239"/>
      <c r="E1170" s="270"/>
      <c r="F1170" s="166"/>
      <c r="G1170" s="166"/>
      <c r="H1170" s="166"/>
      <c r="I1170" s="166"/>
      <c r="J1170" s="166"/>
      <c r="K1170" s="166"/>
      <c r="L1170" s="166"/>
      <c r="M1170" s="166"/>
    </row>
    <row r="1171" spans="1:13" x14ac:dyDescent="0.3">
      <c r="A1171" s="105"/>
      <c r="B1171" s="244"/>
      <c r="C1171" s="269"/>
      <c r="D1171" s="239"/>
      <c r="E1171" s="270"/>
      <c r="F1171" s="166"/>
      <c r="G1171" s="166"/>
      <c r="H1171" s="166"/>
      <c r="I1171" s="166"/>
      <c r="J1171" s="166"/>
      <c r="K1171" s="166"/>
      <c r="L1171" s="166"/>
      <c r="M1171" s="166"/>
    </row>
    <row r="1172" spans="1:13" x14ac:dyDescent="0.3">
      <c r="A1172" s="105"/>
      <c r="B1172" s="244"/>
      <c r="C1172" s="269"/>
      <c r="D1172" s="239"/>
      <c r="E1172" s="270"/>
      <c r="F1172" s="166"/>
      <c r="G1172" s="166"/>
      <c r="H1172" s="166"/>
      <c r="I1172" s="166"/>
      <c r="J1172" s="166"/>
      <c r="K1172" s="166"/>
      <c r="L1172" s="166"/>
      <c r="M1172" s="166"/>
    </row>
    <row r="1173" spans="1:13" x14ac:dyDescent="0.3">
      <c r="A1173" s="105"/>
      <c r="B1173" s="244"/>
      <c r="C1173" s="269"/>
      <c r="D1173" s="239"/>
      <c r="E1173" s="270"/>
      <c r="F1173" s="166"/>
      <c r="G1173" s="166"/>
      <c r="H1173" s="166"/>
      <c r="I1173" s="166"/>
      <c r="J1173" s="166"/>
      <c r="K1173" s="166"/>
      <c r="L1173" s="166"/>
      <c r="M1173" s="166"/>
    </row>
    <row r="1174" spans="1:13" x14ac:dyDescent="0.3">
      <c r="A1174" s="105"/>
      <c r="B1174" s="244"/>
      <c r="C1174" s="269"/>
      <c r="D1174" s="239"/>
      <c r="E1174" s="270"/>
      <c r="F1174" s="166"/>
      <c r="G1174" s="166"/>
      <c r="H1174" s="166"/>
      <c r="I1174" s="166"/>
      <c r="J1174" s="166"/>
      <c r="K1174" s="166"/>
      <c r="L1174" s="166"/>
      <c r="M1174" s="166"/>
    </row>
    <row r="1175" spans="1:13" x14ac:dyDescent="0.3">
      <c r="A1175" s="105"/>
      <c r="B1175" s="244"/>
      <c r="C1175" s="269"/>
      <c r="D1175" s="239"/>
      <c r="E1175" s="270"/>
      <c r="F1175" s="166"/>
      <c r="G1175" s="166"/>
      <c r="H1175" s="166"/>
      <c r="I1175" s="166"/>
      <c r="J1175" s="166"/>
      <c r="K1175" s="166"/>
      <c r="L1175" s="166"/>
      <c r="M1175" s="166"/>
    </row>
    <row r="1176" spans="1:13" x14ac:dyDescent="0.3">
      <c r="A1176" s="105"/>
      <c r="B1176" s="244"/>
      <c r="C1176" s="269"/>
      <c r="D1176" s="239"/>
      <c r="E1176" s="270"/>
      <c r="F1176" s="166"/>
      <c r="G1176" s="166"/>
      <c r="H1176" s="166"/>
      <c r="I1176" s="166"/>
      <c r="J1176" s="166"/>
      <c r="K1176" s="166"/>
      <c r="L1176" s="166"/>
      <c r="M1176" s="166"/>
    </row>
    <row r="1177" spans="1:13" x14ac:dyDescent="0.3">
      <c r="A1177" s="105"/>
      <c r="B1177" s="244"/>
      <c r="C1177" s="269"/>
      <c r="D1177" s="239"/>
      <c r="E1177" s="270"/>
      <c r="F1177" s="166"/>
      <c r="G1177" s="166"/>
      <c r="H1177" s="166"/>
      <c r="I1177" s="166"/>
      <c r="J1177" s="166"/>
      <c r="K1177" s="166"/>
      <c r="L1177" s="166"/>
      <c r="M1177" s="166"/>
    </row>
    <row r="1178" spans="1:13" x14ac:dyDescent="0.3">
      <c r="A1178" s="105"/>
      <c r="B1178" s="244"/>
      <c r="C1178" s="269"/>
      <c r="D1178" s="239"/>
      <c r="E1178" s="270"/>
      <c r="F1178" s="166"/>
      <c r="G1178" s="166"/>
      <c r="H1178" s="166"/>
      <c r="I1178" s="166"/>
      <c r="J1178" s="166"/>
      <c r="K1178" s="166"/>
      <c r="L1178" s="166"/>
      <c r="M1178" s="166"/>
    </row>
    <row r="1179" spans="1:13" x14ac:dyDescent="0.3">
      <c r="A1179" s="105"/>
      <c r="B1179" s="244"/>
      <c r="C1179" s="269"/>
      <c r="D1179" s="239"/>
      <c r="E1179" s="270"/>
      <c r="F1179" s="166"/>
      <c r="G1179" s="166"/>
      <c r="H1179" s="166"/>
      <c r="I1179" s="166"/>
      <c r="J1179" s="166"/>
      <c r="K1179" s="166"/>
      <c r="L1179" s="166"/>
      <c r="M1179" s="166"/>
    </row>
    <row r="1180" spans="1:13" x14ac:dyDescent="0.3">
      <c r="A1180" s="105"/>
      <c r="B1180" s="244"/>
      <c r="C1180" s="269"/>
      <c r="D1180" s="239"/>
      <c r="E1180" s="270"/>
      <c r="F1180" s="166"/>
      <c r="G1180" s="166"/>
      <c r="H1180" s="166"/>
      <c r="I1180" s="166"/>
      <c r="J1180" s="166"/>
      <c r="K1180" s="166"/>
      <c r="L1180" s="166"/>
      <c r="M1180" s="166"/>
    </row>
    <row r="1181" spans="1:13" x14ac:dyDescent="0.3">
      <c r="A1181" s="105"/>
      <c r="B1181" s="244"/>
      <c r="C1181" s="269"/>
      <c r="D1181" s="239"/>
      <c r="E1181" s="270"/>
      <c r="F1181" s="166"/>
      <c r="G1181" s="166"/>
      <c r="H1181" s="166"/>
      <c r="I1181" s="166"/>
      <c r="J1181" s="166"/>
      <c r="K1181" s="166"/>
      <c r="L1181" s="166"/>
      <c r="M1181" s="166"/>
    </row>
    <row r="1182" spans="1:13" x14ac:dyDescent="0.3">
      <c r="A1182" s="105"/>
      <c r="B1182" s="244"/>
      <c r="C1182" s="269"/>
      <c r="D1182" s="239"/>
      <c r="E1182" s="270"/>
      <c r="F1182" s="166"/>
      <c r="G1182" s="166"/>
      <c r="H1182" s="166"/>
      <c r="I1182" s="166"/>
      <c r="J1182" s="166"/>
      <c r="K1182" s="166"/>
      <c r="L1182" s="166"/>
      <c r="M1182" s="166"/>
    </row>
    <row r="1183" spans="1:13" x14ac:dyDescent="0.3">
      <c r="A1183" s="105"/>
      <c r="B1183" s="244"/>
      <c r="C1183" s="269"/>
      <c r="D1183" s="239"/>
      <c r="E1183" s="270"/>
      <c r="F1183" s="166"/>
      <c r="G1183" s="166"/>
      <c r="H1183" s="166"/>
      <c r="I1183" s="166"/>
      <c r="J1183" s="166"/>
      <c r="K1183" s="166"/>
      <c r="L1183" s="166"/>
      <c r="M1183" s="166"/>
    </row>
    <row r="1184" spans="1:13" x14ac:dyDescent="0.3">
      <c r="A1184" s="105"/>
      <c r="B1184" s="244"/>
      <c r="C1184" s="269"/>
      <c r="D1184" s="239"/>
      <c r="E1184" s="270"/>
      <c r="F1184" s="166"/>
      <c r="G1184" s="166"/>
      <c r="H1184" s="166"/>
      <c r="I1184" s="166"/>
      <c r="J1184" s="166"/>
      <c r="K1184" s="166"/>
      <c r="L1184" s="166"/>
      <c r="M1184" s="166"/>
    </row>
    <row r="1185" spans="1:13" x14ac:dyDescent="0.3">
      <c r="A1185" s="105"/>
      <c r="B1185" s="244"/>
      <c r="C1185" s="269"/>
      <c r="D1185" s="239"/>
      <c r="E1185" s="270"/>
      <c r="F1185" s="166"/>
      <c r="G1185" s="166"/>
      <c r="H1185" s="166"/>
      <c r="I1185" s="166"/>
      <c r="J1185" s="166"/>
      <c r="K1185" s="166"/>
      <c r="L1185" s="166"/>
      <c r="M1185" s="166"/>
    </row>
    <row r="1186" spans="1:13" x14ac:dyDescent="0.3">
      <c r="A1186" s="105"/>
      <c r="B1186" s="244"/>
      <c r="C1186" s="269"/>
      <c r="D1186" s="239"/>
      <c r="E1186" s="270"/>
      <c r="F1186" s="166"/>
      <c r="G1186" s="166"/>
      <c r="H1186" s="166"/>
      <c r="I1186" s="166"/>
      <c r="J1186" s="166"/>
      <c r="K1186" s="166"/>
      <c r="L1186" s="166"/>
      <c r="M1186" s="166"/>
    </row>
    <row r="1187" spans="1:13" x14ac:dyDescent="0.3">
      <c r="A1187" s="105"/>
      <c r="B1187" s="244"/>
      <c r="C1187" s="269"/>
      <c r="D1187" s="239"/>
      <c r="E1187" s="270"/>
      <c r="F1187" s="166"/>
      <c r="G1187" s="166"/>
      <c r="H1187" s="166"/>
      <c r="I1187" s="166"/>
      <c r="J1187" s="166"/>
      <c r="K1187" s="166"/>
      <c r="L1187" s="166"/>
      <c r="M1187" s="166"/>
    </row>
    <row r="1188" spans="1:13" x14ac:dyDescent="0.3">
      <c r="A1188" s="105"/>
      <c r="B1188" s="244"/>
      <c r="C1188" s="269"/>
      <c r="D1188" s="239"/>
      <c r="E1188" s="270"/>
      <c r="F1188" s="166"/>
      <c r="G1188" s="166"/>
      <c r="H1188" s="166"/>
      <c r="I1188" s="166"/>
      <c r="J1188" s="166"/>
      <c r="K1188" s="166"/>
      <c r="L1188" s="166"/>
      <c r="M1188" s="166"/>
    </row>
    <row r="1189" spans="1:13" x14ac:dyDescent="0.3">
      <c r="A1189" s="105"/>
      <c r="B1189" s="244"/>
      <c r="C1189" s="269"/>
      <c r="D1189" s="239"/>
      <c r="E1189" s="270"/>
      <c r="F1189" s="166"/>
      <c r="G1189" s="166"/>
      <c r="H1189" s="166"/>
      <c r="I1189" s="166"/>
      <c r="J1189" s="166"/>
      <c r="K1189" s="166"/>
      <c r="L1189" s="166"/>
      <c r="M1189" s="166"/>
    </row>
    <row r="1190" spans="1:13" x14ac:dyDescent="0.3">
      <c r="A1190" s="105"/>
      <c r="B1190" s="244"/>
      <c r="C1190" s="269"/>
      <c r="D1190" s="239"/>
      <c r="E1190" s="270"/>
      <c r="F1190" s="166"/>
      <c r="G1190" s="166"/>
      <c r="H1190" s="166"/>
      <c r="I1190" s="166"/>
      <c r="J1190" s="166"/>
      <c r="K1190" s="166"/>
      <c r="L1190" s="166"/>
      <c r="M1190" s="166"/>
    </row>
    <row r="1191" spans="1:13" x14ac:dyDescent="0.3">
      <c r="A1191" s="105"/>
      <c r="B1191" s="244"/>
      <c r="C1191" s="269"/>
      <c r="D1191" s="239"/>
      <c r="E1191" s="270"/>
      <c r="F1191" s="166"/>
      <c r="G1191" s="166"/>
      <c r="H1191" s="166"/>
      <c r="I1191" s="166"/>
      <c r="J1191" s="166"/>
      <c r="K1191" s="166"/>
      <c r="L1191" s="166"/>
      <c r="M1191" s="166"/>
    </row>
    <row r="1192" spans="1:13" x14ac:dyDescent="0.3">
      <c r="A1192" s="105"/>
      <c r="B1192" s="244"/>
      <c r="C1192" s="269"/>
      <c r="D1192" s="239"/>
      <c r="E1192" s="270"/>
      <c r="F1192" s="166"/>
      <c r="G1192" s="166"/>
      <c r="H1192" s="166"/>
      <c r="I1192" s="166"/>
      <c r="J1192" s="166"/>
      <c r="K1192" s="166"/>
      <c r="L1192" s="166"/>
      <c r="M1192" s="166"/>
    </row>
    <row r="1193" spans="1:13" x14ac:dyDescent="0.3">
      <c r="A1193" s="105"/>
      <c r="B1193" s="244"/>
      <c r="C1193" s="269"/>
      <c r="D1193" s="239"/>
      <c r="E1193" s="270"/>
      <c r="F1193" s="166"/>
      <c r="G1193" s="166"/>
      <c r="H1193" s="166"/>
      <c r="I1193" s="166"/>
      <c r="J1193" s="166"/>
      <c r="K1193" s="166"/>
      <c r="L1193" s="166"/>
      <c r="M1193" s="166"/>
    </row>
    <row r="1194" spans="1:13" x14ac:dyDescent="0.3">
      <c r="A1194" s="105"/>
      <c r="B1194" s="244"/>
      <c r="C1194" s="269"/>
      <c r="D1194" s="239"/>
      <c r="E1194" s="270"/>
      <c r="F1194" s="166"/>
      <c r="G1194" s="166"/>
      <c r="H1194" s="166"/>
      <c r="I1194" s="166"/>
      <c r="J1194" s="166"/>
      <c r="K1194" s="166"/>
      <c r="L1194" s="166"/>
      <c r="M1194" s="166"/>
    </row>
    <row r="1195" spans="1:13" x14ac:dyDescent="0.3">
      <c r="A1195" s="105"/>
      <c r="B1195" s="244"/>
      <c r="C1195" s="269"/>
      <c r="D1195" s="239"/>
      <c r="E1195" s="270"/>
      <c r="F1195" s="166"/>
      <c r="G1195" s="166"/>
      <c r="H1195" s="166"/>
      <c r="I1195" s="166"/>
      <c r="J1195" s="166"/>
      <c r="K1195" s="166"/>
      <c r="L1195" s="166"/>
      <c r="M1195" s="166"/>
    </row>
    <row r="1196" spans="1:13" x14ac:dyDescent="0.3">
      <c r="A1196" s="105"/>
      <c r="B1196" s="244"/>
      <c r="C1196" s="269"/>
      <c r="D1196" s="239"/>
      <c r="E1196" s="270"/>
      <c r="F1196" s="166"/>
      <c r="G1196" s="166"/>
      <c r="H1196" s="166"/>
      <c r="I1196" s="166"/>
      <c r="J1196" s="166"/>
      <c r="K1196" s="166"/>
      <c r="L1196" s="166"/>
      <c r="M1196" s="166"/>
    </row>
    <row r="1197" spans="1:13" x14ac:dyDescent="0.3">
      <c r="A1197" s="105"/>
      <c r="B1197" s="244"/>
      <c r="C1197" s="269"/>
      <c r="D1197" s="239"/>
      <c r="E1197" s="270"/>
      <c r="F1197" s="166"/>
      <c r="G1197" s="166"/>
      <c r="H1197" s="166"/>
      <c r="I1197" s="166"/>
      <c r="J1197" s="166"/>
      <c r="K1197" s="166"/>
      <c r="L1197" s="166"/>
      <c r="M1197" s="166"/>
    </row>
    <row r="1198" spans="1:13" x14ac:dyDescent="0.3">
      <c r="A1198" s="105"/>
      <c r="B1198" s="244"/>
      <c r="C1198" s="269"/>
      <c r="D1198" s="239"/>
      <c r="E1198" s="270"/>
      <c r="F1198" s="166"/>
      <c r="G1198" s="166"/>
      <c r="H1198" s="166"/>
      <c r="I1198" s="166"/>
      <c r="J1198" s="166"/>
      <c r="K1198" s="166"/>
      <c r="L1198" s="166"/>
      <c r="M1198" s="166"/>
    </row>
    <row r="1199" spans="1:13" x14ac:dyDescent="0.3">
      <c r="A1199" s="105"/>
      <c r="B1199" s="244"/>
      <c r="C1199" s="269"/>
      <c r="D1199" s="239"/>
      <c r="E1199" s="270"/>
      <c r="F1199" s="166"/>
      <c r="G1199" s="166"/>
      <c r="H1199" s="166"/>
      <c r="I1199" s="166"/>
      <c r="J1199" s="166"/>
      <c r="K1199" s="166"/>
      <c r="L1199" s="166"/>
      <c r="M1199" s="166"/>
    </row>
    <row r="1200" spans="1:13" x14ac:dyDescent="0.3">
      <c r="A1200" s="105"/>
      <c r="B1200" s="244"/>
      <c r="C1200" s="269"/>
      <c r="D1200" s="239"/>
      <c r="E1200" s="270"/>
      <c r="F1200" s="166"/>
      <c r="G1200" s="166"/>
      <c r="H1200" s="166"/>
      <c r="I1200" s="166"/>
      <c r="J1200" s="166"/>
      <c r="K1200" s="166"/>
      <c r="L1200" s="166"/>
      <c r="M1200" s="166"/>
    </row>
    <row r="1201" spans="1:13" x14ac:dyDescent="0.3">
      <c r="A1201" s="105"/>
      <c r="B1201" s="244"/>
      <c r="C1201" s="269"/>
      <c r="D1201" s="239"/>
      <c r="E1201" s="270"/>
      <c r="F1201" s="166"/>
      <c r="G1201" s="166"/>
      <c r="H1201" s="166"/>
      <c r="I1201" s="166"/>
      <c r="J1201" s="166"/>
      <c r="K1201" s="166"/>
      <c r="L1201" s="166"/>
      <c r="M1201" s="166"/>
    </row>
    <row r="1202" spans="1:13" x14ac:dyDescent="0.3">
      <c r="A1202" s="105"/>
      <c r="B1202" s="244"/>
      <c r="C1202" s="269"/>
      <c r="D1202" s="239"/>
      <c r="E1202" s="270"/>
      <c r="F1202" s="166"/>
      <c r="G1202" s="166"/>
      <c r="H1202" s="166"/>
      <c r="I1202" s="166"/>
      <c r="J1202" s="166"/>
      <c r="K1202" s="166"/>
      <c r="L1202" s="166"/>
      <c r="M1202" s="166"/>
    </row>
    <row r="1203" spans="1:13" x14ac:dyDescent="0.3">
      <c r="A1203" s="105"/>
      <c r="B1203" s="244"/>
      <c r="C1203" s="269"/>
      <c r="D1203" s="239"/>
      <c r="E1203" s="270"/>
      <c r="F1203" s="166"/>
      <c r="G1203" s="166"/>
      <c r="H1203" s="166"/>
      <c r="I1203" s="166"/>
      <c r="J1203" s="166"/>
      <c r="K1203" s="166"/>
      <c r="L1203" s="166"/>
      <c r="M1203" s="166"/>
    </row>
    <row r="1204" spans="1:13" x14ac:dyDescent="0.3">
      <c r="A1204" s="105"/>
      <c r="B1204" s="244"/>
      <c r="C1204" s="269"/>
      <c r="D1204" s="239"/>
      <c r="E1204" s="270"/>
      <c r="F1204" s="166"/>
      <c r="G1204" s="166"/>
      <c r="H1204" s="166"/>
      <c r="I1204" s="166"/>
      <c r="J1204" s="166"/>
      <c r="K1204" s="166"/>
      <c r="L1204" s="166"/>
      <c r="M1204" s="166"/>
    </row>
    <row r="1205" spans="1:13" x14ac:dyDescent="0.3">
      <c r="A1205" s="105"/>
      <c r="B1205" s="244"/>
      <c r="C1205" s="269"/>
      <c r="D1205" s="239"/>
      <c r="E1205" s="270"/>
      <c r="F1205" s="166"/>
      <c r="G1205" s="166"/>
      <c r="H1205" s="166"/>
      <c r="I1205" s="166"/>
      <c r="J1205" s="166"/>
      <c r="K1205" s="166"/>
      <c r="L1205" s="166"/>
      <c r="M1205" s="166"/>
    </row>
    <row r="1206" spans="1:13" x14ac:dyDescent="0.3">
      <c r="A1206" s="105"/>
      <c r="B1206" s="244"/>
      <c r="C1206" s="269"/>
      <c r="D1206" s="239"/>
      <c r="E1206" s="270"/>
      <c r="F1206" s="166"/>
      <c r="G1206" s="166"/>
      <c r="H1206" s="166"/>
      <c r="I1206" s="166"/>
      <c r="J1206" s="166"/>
      <c r="K1206" s="166"/>
      <c r="L1206" s="166"/>
      <c r="M1206" s="166"/>
    </row>
    <row r="1207" spans="1:13" x14ac:dyDescent="0.3">
      <c r="A1207" s="105"/>
      <c r="B1207" s="244"/>
      <c r="C1207" s="269"/>
      <c r="D1207" s="239"/>
      <c r="E1207" s="270"/>
      <c r="F1207" s="166"/>
      <c r="G1207" s="166"/>
      <c r="H1207" s="166"/>
      <c r="I1207" s="166"/>
      <c r="J1207" s="166"/>
      <c r="K1207" s="166"/>
      <c r="L1207" s="166"/>
      <c r="M1207" s="166"/>
    </row>
    <row r="1208" spans="1:13" x14ac:dyDescent="0.3">
      <c r="A1208" s="105"/>
      <c r="B1208" s="244"/>
      <c r="C1208" s="269"/>
      <c r="D1208" s="239"/>
      <c r="E1208" s="270"/>
      <c r="F1208" s="166"/>
      <c r="G1208" s="166"/>
      <c r="H1208" s="166"/>
      <c r="I1208" s="166"/>
      <c r="J1208" s="166"/>
      <c r="K1208" s="166"/>
      <c r="L1208" s="166"/>
      <c r="M1208" s="166"/>
    </row>
    <row r="1209" spans="1:13" x14ac:dyDescent="0.3">
      <c r="A1209" s="105"/>
      <c r="B1209" s="244"/>
      <c r="C1209" s="269"/>
      <c r="D1209" s="239"/>
      <c r="E1209" s="270"/>
      <c r="F1209" s="166"/>
      <c r="G1209" s="166"/>
      <c r="H1209" s="166"/>
      <c r="I1209" s="166"/>
      <c r="J1209" s="166"/>
      <c r="K1209" s="166"/>
      <c r="L1209" s="166"/>
      <c r="M1209" s="166"/>
    </row>
    <row r="1210" spans="1:13" x14ac:dyDescent="0.3">
      <c r="A1210" s="105"/>
      <c r="B1210" s="244"/>
      <c r="C1210" s="269"/>
      <c r="D1210" s="239"/>
      <c r="E1210" s="270"/>
      <c r="F1210" s="166"/>
      <c r="G1210" s="166"/>
      <c r="H1210" s="166"/>
      <c r="I1210" s="166"/>
      <c r="J1210" s="166"/>
      <c r="K1210" s="166"/>
      <c r="L1210" s="166"/>
      <c r="M1210" s="166"/>
    </row>
    <row r="1211" spans="1:13" x14ac:dyDescent="0.3">
      <c r="A1211" s="105"/>
      <c r="B1211" s="244"/>
      <c r="C1211" s="269"/>
      <c r="D1211" s="239"/>
      <c r="E1211" s="270"/>
      <c r="F1211" s="166"/>
      <c r="G1211" s="166"/>
      <c r="H1211" s="166"/>
      <c r="I1211" s="166"/>
      <c r="J1211" s="166"/>
      <c r="K1211" s="166"/>
      <c r="L1211" s="166"/>
      <c r="M1211" s="166"/>
    </row>
    <row r="1212" spans="1:13" x14ac:dyDescent="0.3">
      <c r="A1212" s="105"/>
      <c r="B1212" s="244"/>
      <c r="C1212" s="269"/>
      <c r="D1212" s="239"/>
      <c r="E1212" s="270"/>
      <c r="F1212" s="166"/>
      <c r="G1212" s="166"/>
      <c r="H1212" s="166"/>
      <c r="I1212" s="166"/>
      <c r="J1212" s="166"/>
      <c r="K1212" s="166"/>
      <c r="L1212" s="166"/>
      <c r="M1212" s="166"/>
    </row>
    <row r="1213" spans="1:13" x14ac:dyDescent="0.3">
      <c r="A1213" s="105"/>
      <c r="B1213" s="244"/>
      <c r="C1213" s="269"/>
      <c r="D1213" s="239"/>
      <c r="E1213" s="270"/>
      <c r="F1213" s="166"/>
      <c r="G1213" s="166"/>
      <c r="H1213" s="166"/>
      <c r="I1213" s="166"/>
      <c r="J1213" s="166"/>
      <c r="K1213" s="166"/>
      <c r="L1213" s="166"/>
      <c r="M1213" s="166"/>
    </row>
    <row r="1214" spans="1:13" x14ac:dyDescent="0.3">
      <c r="A1214" s="105"/>
      <c r="B1214" s="244"/>
      <c r="C1214" s="269"/>
      <c r="D1214" s="239"/>
      <c r="E1214" s="270"/>
      <c r="F1214" s="166"/>
      <c r="G1214" s="166"/>
      <c r="H1214" s="166"/>
      <c r="I1214" s="166"/>
      <c r="J1214" s="166"/>
      <c r="K1214" s="166"/>
      <c r="L1214" s="166"/>
      <c r="M1214" s="166"/>
    </row>
    <row r="1215" spans="1:13" x14ac:dyDescent="0.3">
      <c r="A1215" s="105"/>
      <c r="B1215" s="244"/>
      <c r="C1215" s="269"/>
      <c r="D1215" s="239"/>
      <c r="E1215" s="270"/>
      <c r="F1215" s="166"/>
      <c r="G1215" s="166"/>
      <c r="H1215" s="166"/>
      <c r="I1215" s="166"/>
      <c r="J1215" s="166"/>
      <c r="K1215" s="166"/>
      <c r="L1215" s="166"/>
      <c r="M1215" s="166"/>
    </row>
    <row r="1216" spans="1:13" x14ac:dyDescent="0.3">
      <c r="A1216" s="105"/>
      <c r="B1216" s="244"/>
      <c r="C1216" s="269"/>
      <c r="D1216" s="239"/>
      <c r="E1216" s="270"/>
      <c r="F1216" s="166"/>
      <c r="G1216" s="166"/>
      <c r="H1216" s="166"/>
      <c r="I1216" s="166"/>
      <c r="J1216" s="166"/>
      <c r="K1216" s="166"/>
      <c r="L1216" s="166"/>
      <c r="M1216" s="166"/>
    </row>
    <row r="1217" spans="1:13" x14ac:dyDescent="0.3">
      <c r="A1217" s="105"/>
      <c r="B1217" s="244"/>
      <c r="C1217" s="269"/>
      <c r="D1217" s="239"/>
      <c r="E1217" s="270"/>
      <c r="F1217" s="166"/>
      <c r="G1217" s="166"/>
      <c r="H1217" s="166"/>
      <c r="I1217" s="166"/>
      <c r="J1217" s="166"/>
      <c r="K1217" s="166"/>
      <c r="L1217" s="166"/>
      <c r="M1217" s="166"/>
    </row>
    <row r="1218" spans="1:13" x14ac:dyDescent="0.3">
      <c r="A1218" s="105"/>
      <c r="B1218" s="244"/>
      <c r="C1218" s="269"/>
      <c r="D1218" s="239"/>
      <c r="E1218" s="270"/>
      <c r="F1218" s="166"/>
      <c r="G1218" s="166"/>
      <c r="H1218" s="166"/>
      <c r="I1218" s="166"/>
      <c r="J1218" s="166"/>
      <c r="K1218" s="166"/>
      <c r="L1218" s="166"/>
      <c r="M1218" s="166"/>
    </row>
    <row r="1219" spans="1:13" x14ac:dyDescent="0.3">
      <c r="A1219" s="105"/>
      <c r="B1219" s="244"/>
      <c r="C1219" s="269"/>
      <c r="D1219" s="239"/>
      <c r="E1219" s="270"/>
      <c r="F1219" s="166"/>
      <c r="G1219" s="166"/>
      <c r="H1219" s="166"/>
      <c r="I1219" s="166"/>
      <c r="J1219" s="166"/>
      <c r="K1219" s="166"/>
      <c r="L1219" s="166"/>
      <c r="M1219" s="166"/>
    </row>
    <row r="1220" spans="1:13" x14ac:dyDescent="0.3">
      <c r="A1220" s="105"/>
      <c r="B1220" s="244"/>
      <c r="C1220" s="269"/>
      <c r="D1220" s="239"/>
      <c r="E1220" s="270"/>
      <c r="F1220" s="166"/>
      <c r="G1220" s="166"/>
      <c r="H1220" s="166"/>
      <c r="I1220" s="166"/>
      <c r="J1220" s="166"/>
      <c r="K1220" s="166"/>
      <c r="L1220" s="166"/>
      <c r="M1220" s="166"/>
    </row>
    <row r="1221" spans="1:13" x14ac:dyDescent="0.3">
      <c r="A1221" s="105"/>
      <c r="B1221" s="244"/>
      <c r="C1221" s="269"/>
      <c r="D1221" s="239"/>
      <c r="E1221" s="270"/>
      <c r="F1221" s="166"/>
      <c r="G1221" s="166"/>
      <c r="H1221" s="166"/>
      <c r="I1221" s="166"/>
      <c r="J1221" s="166"/>
      <c r="K1221" s="166"/>
      <c r="L1221" s="166"/>
      <c r="M1221" s="166"/>
    </row>
    <row r="1222" spans="1:13" x14ac:dyDescent="0.3">
      <c r="A1222" s="105"/>
      <c r="B1222" s="244"/>
      <c r="C1222" s="269"/>
      <c r="D1222" s="239"/>
      <c r="E1222" s="270"/>
      <c r="F1222" s="166"/>
      <c r="G1222" s="166"/>
      <c r="H1222" s="166"/>
      <c r="I1222" s="166"/>
      <c r="J1222" s="166"/>
      <c r="K1222" s="166"/>
      <c r="L1222" s="166"/>
      <c r="M1222" s="166"/>
    </row>
    <row r="1223" spans="1:13" x14ac:dyDescent="0.3">
      <c r="A1223" s="105"/>
      <c r="B1223" s="244"/>
      <c r="C1223" s="269"/>
      <c r="D1223" s="239"/>
      <c r="E1223" s="270"/>
      <c r="F1223" s="166"/>
      <c r="G1223" s="166"/>
      <c r="H1223" s="166"/>
      <c r="I1223" s="166"/>
      <c r="J1223" s="166"/>
      <c r="K1223" s="166"/>
      <c r="L1223" s="166"/>
      <c r="M1223" s="166"/>
    </row>
    <row r="1224" spans="1:13" x14ac:dyDescent="0.3">
      <c r="A1224" s="105"/>
      <c r="B1224" s="244"/>
      <c r="C1224" s="269"/>
      <c r="D1224" s="239"/>
      <c r="E1224" s="270"/>
      <c r="F1224" s="166"/>
      <c r="G1224" s="166"/>
      <c r="H1224" s="166"/>
      <c r="I1224" s="166"/>
      <c r="J1224" s="166"/>
      <c r="K1224" s="166"/>
      <c r="L1224" s="166"/>
      <c r="M1224" s="166"/>
    </row>
    <row r="1225" spans="1:13" x14ac:dyDescent="0.3">
      <c r="A1225" s="105"/>
      <c r="B1225" s="244"/>
      <c r="C1225" s="269"/>
      <c r="D1225" s="239"/>
      <c r="E1225" s="270"/>
      <c r="F1225" s="166"/>
      <c r="G1225" s="166"/>
      <c r="H1225" s="166"/>
      <c r="I1225" s="166"/>
      <c r="J1225" s="166"/>
      <c r="K1225" s="166"/>
      <c r="L1225" s="166"/>
      <c r="M1225" s="166"/>
    </row>
    <row r="1226" spans="1:13" x14ac:dyDescent="0.3">
      <c r="A1226" s="105"/>
      <c r="B1226" s="244"/>
      <c r="C1226" s="269"/>
      <c r="D1226" s="239"/>
      <c r="E1226" s="270"/>
      <c r="F1226" s="166"/>
      <c r="G1226" s="166"/>
      <c r="H1226" s="166"/>
      <c r="I1226" s="166"/>
      <c r="J1226" s="166"/>
      <c r="K1226" s="166"/>
      <c r="L1226" s="166"/>
      <c r="M1226" s="166"/>
    </row>
    <row r="1227" spans="1:13" x14ac:dyDescent="0.3">
      <c r="A1227" s="105"/>
      <c r="B1227" s="244"/>
      <c r="C1227" s="269"/>
      <c r="D1227" s="239"/>
      <c r="E1227" s="270"/>
      <c r="F1227" s="166"/>
      <c r="G1227" s="166"/>
      <c r="H1227" s="166"/>
      <c r="I1227" s="166"/>
      <c r="J1227" s="166"/>
      <c r="K1227" s="166"/>
      <c r="L1227" s="166"/>
      <c r="M1227" s="166"/>
    </row>
    <row r="1228" spans="1:13" x14ac:dyDescent="0.3">
      <c r="A1228" s="105"/>
      <c r="B1228" s="244"/>
      <c r="C1228" s="269"/>
      <c r="D1228" s="239"/>
      <c r="E1228" s="270"/>
      <c r="F1228" s="166"/>
      <c r="G1228" s="166"/>
      <c r="H1228" s="166"/>
      <c r="I1228" s="166"/>
      <c r="J1228" s="166"/>
      <c r="K1228" s="166"/>
      <c r="L1228" s="166"/>
      <c r="M1228" s="166"/>
    </row>
    <row r="1229" spans="1:13" x14ac:dyDescent="0.3">
      <c r="A1229" s="105"/>
      <c r="B1229" s="244"/>
      <c r="C1229" s="269"/>
      <c r="D1229" s="239"/>
      <c r="E1229" s="270"/>
      <c r="F1229" s="166"/>
      <c r="G1229" s="166"/>
      <c r="H1229" s="166"/>
      <c r="I1229" s="166"/>
      <c r="J1229" s="166"/>
      <c r="K1229" s="166"/>
      <c r="L1229" s="166"/>
      <c r="M1229" s="166"/>
    </row>
    <row r="1230" spans="1:13" x14ac:dyDescent="0.3">
      <c r="A1230" s="105"/>
      <c r="B1230" s="244"/>
      <c r="C1230" s="269"/>
      <c r="D1230" s="239"/>
      <c r="E1230" s="270"/>
      <c r="F1230" s="166"/>
      <c r="G1230" s="166"/>
      <c r="H1230" s="166"/>
      <c r="I1230" s="166"/>
      <c r="J1230" s="166"/>
      <c r="K1230" s="166"/>
      <c r="L1230" s="166"/>
      <c r="M1230" s="166"/>
    </row>
    <row r="1231" spans="1:13" x14ac:dyDescent="0.3">
      <c r="A1231" s="105"/>
      <c r="B1231" s="244"/>
      <c r="C1231" s="269"/>
      <c r="D1231" s="239"/>
      <c r="E1231" s="270"/>
      <c r="F1231" s="166"/>
      <c r="G1231" s="166"/>
      <c r="H1231" s="166"/>
      <c r="I1231" s="166"/>
      <c r="J1231" s="166"/>
      <c r="K1231" s="166"/>
      <c r="L1231" s="166"/>
      <c r="M1231" s="166"/>
    </row>
    <row r="1232" spans="1:13" x14ac:dyDescent="0.3">
      <c r="A1232" s="105"/>
      <c r="B1232" s="244"/>
      <c r="C1232" s="269"/>
      <c r="D1232" s="239"/>
      <c r="E1232" s="270"/>
      <c r="F1232" s="166"/>
      <c r="G1232" s="166"/>
      <c r="H1232" s="166"/>
      <c r="I1232" s="166"/>
      <c r="J1232" s="166"/>
      <c r="K1232" s="166"/>
      <c r="L1232" s="166"/>
      <c r="M1232" s="166"/>
    </row>
    <row r="1233" spans="1:13" x14ac:dyDescent="0.3">
      <c r="A1233" s="105"/>
      <c r="B1233" s="244"/>
      <c r="C1233" s="269"/>
      <c r="D1233" s="239"/>
      <c r="E1233" s="270"/>
      <c r="F1233" s="166"/>
      <c r="G1233" s="166"/>
      <c r="H1233" s="166"/>
      <c r="I1233" s="166"/>
      <c r="J1233" s="166"/>
      <c r="K1233" s="166"/>
      <c r="L1233" s="166"/>
      <c r="M1233" s="166"/>
    </row>
    <row r="1234" spans="1:13" x14ac:dyDescent="0.3">
      <c r="A1234" s="105"/>
      <c r="B1234" s="244"/>
      <c r="C1234" s="269"/>
      <c r="D1234" s="239"/>
      <c r="E1234" s="270"/>
      <c r="F1234" s="166"/>
      <c r="G1234" s="166"/>
      <c r="H1234" s="166"/>
      <c r="I1234" s="166"/>
      <c r="J1234" s="166"/>
      <c r="K1234" s="166"/>
      <c r="L1234" s="166"/>
      <c r="M1234" s="166"/>
    </row>
    <row r="1235" spans="1:13" x14ac:dyDescent="0.3">
      <c r="A1235" s="105"/>
      <c r="B1235" s="244"/>
      <c r="C1235" s="269"/>
      <c r="D1235" s="239"/>
      <c r="E1235" s="270"/>
      <c r="F1235" s="166"/>
      <c r="G1235" s="166"/>
      <c r="H1235" s="166"/>
      <c r="I1235" s="166"/>
      <c r="J1235" s="166"/>
      <c r="K1235" s="166"/>
      <c r="L1235" s="166"/>
      <c r="M1235" s="166"/>
    </row>
    <row r="1236" spans="1:13" x14ac:dyDescent="0.3">
      <c r="A1236" s="105"/>
      <c r="B1236" s="244"/>
      <c r="C1236" s="269"/>
      <c r="D1236" s="239"/>
      <c r="E1236" s="270"/>
      <c r="F1236" s="166"/>
      <c r="G1236" s="166"/>
      <c r="H1236" s="166"/>
      <c r="I1236" s="166"/>
      <c r="J1236" s="166"/>
      <c r="K1236" s="166"/>
      <c r="L1236" s="166"/>
      <c r="M1236" s="166"/>
    </row>
    <row r="1237" spans="1:13" x14ac:dyDescent="0.3">
      <c r="A1237" s="105"/>
      <c r="B1237" s="244"/>
      <c r="C1237" s="269"/>
      <c r="D1237" s="239"/>
      <c r="E1237" s="270"/>
      <c r="F1237" s="166"/>
      <c r="G1237" s="166"/>
      <c r="H1237" s="166"/>
      <c r="I1237" s="166"/>
      <c r="J1237" s="166"/>
      <c r="K1237" s="166"/>
      <c r="L1237" s="166"/>
      <c r="M1237" s="166"/>
    </row>
    <row r="1238" spans="1:13" x14ac:dyDescent="0.3">
      <c r="A1238" s="105"/>
      <c r="B1238" s="244"/>
      <c r="C1238" s="269"/>
      <c r="D1238" s="239"/>
      <c r="E1238" s="270"/>
      <c r="F1238" s="166"/>
      <c r="G1238" s="166"/>
      <c r="H1238" s="166"/>
      <c r="I1238" s="166"/>
      <c r="J1238" s="166"/>
      <c r="K1238" s="166"/>
      <c r="L1238" s="166"/>
      <c r="M1238" s="166"/>
    </row>
    <row r="1239" spans="1:13" x14ac:dyDescent="0.3">
      <c r="A1239" s="105"/>
      <c r="B1239" s="244"/>
      <c r="C1239" s="269"/>
      <c r="D1239" s="239"/>
      <c r="E1239" s="270"/>
      <c r="F1239" s="166"/>
      <c r="G1239" s="166"/>
      <c r="H1239" s="166"/>
      <c r="I1239" s="166"/>
      <c r="J1239" s="166"/>
      <c r="K1239" s="166"/>
      <c r="L1239" s="166"/>
      <c r="M1239" s="166"/>
    </row>
    <row r="1240" spans="1:13" x14ac:dyDescent="0.3">
      <c r="A1240" s="105"/>
      <c r="B1240" s="244"/>
      <c r="C1240" s="269"/>
      <c r="D1240" s="239"/>
      <c r="E1240" s="270"/>
      <c r="F1240" s="166"/>
      <c r="G1240" s="166"/>
      <c r="H1240" s="166"/>
      <c r="I1240" s="166"/>
      <c r="J1240" s="166"/>
      <c r="K1240" s="166"/>
      <c r="L1240" s="166"/>
      <c r="M1240" s="166"/>
    </row>
    <row r="1241" spans="1:13" x14ac:dyDescent="0.3">
      <c r="A1241" s="105"/>
      <c r="B1241" s="244"/>
      <c r="C1241" s="269"/>
      <c r="D1241" s="239"/>
      <c r="E1241" s="270"/>
      <c r="F1241" s="166"/>
      <c r="G1241" s="166"/>
      <c r="H1241" s="166"/>
      <c r="I1241" s="166"/>
      <c r="J1241" s="166"/>
      <c r="K1241" s="166"/>
      <c r="L1241" s="166"/>
      <c r="M1241" s="166"/>
    </row>
    <row r="1242" spans="1:13" x14ac:dyDescent="0.3">
      <c r="A1242" s="105"/>
      <c r="B1242" s="244"/>
      <c r="C1242" s="269"/>
      <c r="D1242" s="239"/>
      <c r="E1242" s="270"/>
      <c r="F1242" s="166"/>
      <c r="G1242" s="166"/>
      <c r="H1242" s="166"/>
      <c r="I1242" s="166"/>
      <c r="J1242" s="166"/>
      <c r="K1242" s="166"/>
      <c r="L1242" s="166"/>
      <c r="M1242" s="166"/>
    </row>
    <row r="1243" spans="1:13" x14ac:dyDescent="0.3">
      <c r="A1243" s="105"/>
      <c r="B1243" s="244"/>
      <c r="C1243" s="269"/>
      <c r="D1243" s="239"/>
      <c r="E1243" s="270"/>
      <c r="F1243" s="166"/>
      <c r="G1243" s="166"/>
      <c r="H1243" s="166"/>
      <c r="I1243" s="166"/>
      <c r="J1243" s="166"/>
      <c r="K1243" s="166"/>
      <c r="L1243" s="166"/>
      <c r="M1243" s="166"/>
    </row>
    <row r="1244" spans="1:13" x14ac:dyDescent="0.3">
      <c r="A1244" s="105"/>
      <c r="B1244" s="244"/>
      <c r="C1244" s="269"/>
      <c r="D1244" s="239"/>
      <c r="E1244" s="270"/>
      <c r="F1244" s="166"/>
      <c r="G1244" s="166"/>
      <c r="H1244" s="166"/>
      <c r="I1244" s="166"/>
      <c r="J1244" s="166"/>
      <c r="K1244" s="166"/>
      <c r="L1244" s="166"/>
      <c r="M1244" s="166"/>
    </row>
    <row r="1245" spans="1:13" x14ac:dyDescent="0.3">
      <c r="A1245" s="105"/>
      <c r="B1245" s="244"/>
      <c r="C1245" s="269"/>
      <c r="D1245" s="239"/>
      <c r="E1245" s="270"/>
      <c r="F1245" s="166"/>
      <c r="G1245" s="166"/>
      <c r="H1245" s="166"/>
      <c r="I1245" s="166"/>
      <c r="J1245" s="166"/>
      <c r="K1245" s="166"/>
      <c r="L1245" s="166"/>
      <c r="M1245" s="166"/>
    </row>
    <row r="1246" spans="1:13" x14ac:dyDescent="0.3">
      <c r="A1246" s="105"/>
      <c r="B1246" s="244"/>
      <c r="C1246" s="269"/>
      <c r="D1246" s="239"/>
      <c r="E1246" s="270"/>
      <c r="F1246" s="166"/>
      <c r="G1246" s="166"/>
      <c r="H1246" s="166"/>
      <c r="I1246" s="166"/>
      <c r="J1246" s="166"/>
      <c r="K1246" s="166"/>
      <c r="L1246" s="166"/>
      <c r="M1246" s="166"/>
    </row>
    <row r="1247" spans="1:13" x14ac:dyDescent="0.3">
      <c r="A1247" s="105"/>
      <c r="B1247" s="244"/>
      <c r="C1247" s="269"/>
      <c r="D1247" s="239"/>
      <c r="E1247" s="270"/>
      <c r="F1247" s="166"/>
      <c r="G1247" s="166"/>
      <c r="H1247" s="166"/>
      <c r="I1247" s="166"/>
      <c r="J1247" s="166"/>
      <c r="K1247" s="166"/>
      <c r="L1247" s="166"/>
      <c r="M1247" s="166"/>
    </row>
    <row r="1248" spans="1:13" x14ac:dyDescent="0.3">
      <c r="A1248" s="105"/>
      <c r="B1248" s="244"/>
      <c r="C1248" s="269"/>
      <c r="D1248" s="239"/>
      <c r="E1248" s="270"/>
      <c r="F1248" s="166"/>
      <c r="G1248" s="166"/>
      <c r="H1248" s="166"/>
      <c r="I1248" s="166"/>
      <c r="J1248" s="166"/>
      <c r="K1248" s="166"/>
      <c r="L1248" s="166"/>
      <c r="M1248" s="166"/>
    </row>
    <row r="1249" spans="1:13" x14ac:dyDescent="0.3">
      <c r="A1249" s="105"/>
      <c r="B1249" s="244"/>
      <c r="C1249" s="269"/>
      <c r="D1249" s="239"/>
      <c r="E1249" s="270"/>
      <c r="F1249" s="166"/>
      <c r="G1249" s="166"/>
      <c r="H1249" s="166"/>
      <c r="I1249" s="166"/>
      <c r="J1249" s="166"/>
      <c r="K1249" s="166"/>
      <c r="L1249" s="166"/>
      <c r="M1249" s="166"/>
    </row>
    <row r="1250" spans="1:13" x14ac:dyDescent="0.3">
      <c r="A1250" s="105"/>
      <c r="B1250" s="244"/>
      <c r="C1250" s="269"/>
      <c r="D1250" s="239"/>
      <c r="E1250" s="270"/>
      <c r="F1250" s="166"/>
      <c r="G1250" s="166"/>
      <c r="H1250" s="166"/>
      <c r="I1250" s="166"/>
      <c r="J1250" s="166"/>
      <c r="K1250" s="166"/>
      <c r="L1250" s="166"/>
      <c r="M1250" s="166"/>
    </row>
    <row r="1251" spans="1:13" x14ac:dyDescent="0.3">
      <c r="A1251" s="105"/>
      <c r="B1251" s="244"/>
      <c r="C1251" s="269"/>
      <c r="D1251" s="239"/>
      <c r="E1251" s="270"/>
      <c r="F1251" s="166"/>
      <c r="G1251" s="166"/>
      <c r="H1251" s="166"/>
      <c r="I1251" s="166"/>
      <c r="J1251" s="166"/>
      <c r="K1251" s="166"/>
      <c r="L1251" s="166"/>
      <c r="M1251" s="166"/>
    </row>
    <row r="1252" spans="1:13" x14ac:dyDescent="0.3">
      <c r="A1252" s="105"/>
      <c r="B1252" s="244"/>
      <c r="C1252" s="269"/>
      <c r="D1252" s="239"/>
      <c r="E1252" s="270"/>
      <c r="F1252" s="166"/>
      <c r="G1252" s="166"/>
      <c r="H1252" s="166"/>
      <c r="I1252" s="166"/>
      <c r="J1252" s="166"/>
      <c r="K1252" s="166"/>
      <c r="L1252" s="166"/>
      <c r="M1252" s="166"/>
    </row>
    <row r="1253" spans="1:13" x14ac:dyDescent="0.3">
      <c r="A1253" s="105"/>
      <c r="B1253" s="244"/>
      <c r="C1253" s="269"/>
      <c r="D1253" s="239"/>
      <c r="E1253" s="270"/>
      <c r="F1253" s="166"/>
      <c r="G1253" s="166"/>
      <c r="H1253" s="166"/>
      <c r="I1253" s="166"/>
      <c r="J1253" s="166"/>
      <c r="K1253" s="166"/>
      <c r="L1253" s="166"/>
      <c r="M1253" s="166"/>
    </row>
    <row r="1254" spans="1:13" x14ac:dyDescent="0.3">
      <c r="A1254" s="105"/>
      <c r="B1254" s="244"/>
      <c r="C1254" s="269"/>
      <c r="D1254" s="239"/>
      <c r="E1254" s="270"/>
      <c r="F1254" s="166"/>
      <c r="G1254" s="166"/>
      <c r="H1254" s="166"/>
      <c r="I1254" s="166"/>
      <c r="J1254" s="166"/>
      <c r="K1254" s="166"/>
      <c r="L1254" s="166"/>
      <c r="M1254" s="166"/>
    </row>
    <row r="1255" spans="1:13" x14ac:dyDescent="0.3">
      <c r="A1255" s="105"/>
      <c r="B1255" s="244"/>
      <c r="C1255" s="269"/>
      <c r="D1255" s="239"/>
      <c r="E1255" s="270"/>
      <c r="F1255" s="166"/>
      <c r="G1255" s="166"/>
      <c r="H1255" s="166"/>
      <c r="I1255" s="166"/>
      <c r="J1255" s="166"/>
      <c r="K1255" s="166"/>
      <c r="L1255" s="166"/>
      <c r="M1255" s="166"/>
    </row>
    <row r="1256" spans="1:13" x14ac:dyDescent="0.3">
      <c r="A1256" s="105"/>
      <c r="B1256" s="244"/>
      <c r="C1256" s="269"/>
      <c r="D1256" s="239"/>
      <c r="E1256" s="270"/>
      <c r="F1256" s="166"/>
      <c r="G1256" s="166"/>
      <c r="H1256" s="166"/>
      <c r="I1256" s="166"/>
      <c r="J1256" s="166"/>
      <c r="K1256" s="166"/>
      <c r="L1256" s="166"/>
      <c r="M1256" s="166"/>
    </row>
    <row r="1257" spans="1:13" x14ac:dyDescent="0.3">
      <c r="A1257" s="105"/>
      <c r="B1257" s="244"/>
      <c r="C1257" s="269"/>
      <c r="D1257" s="239"/>
      <c r="E1257" s="270"/>
      <c r="F1257" s="166"/>
      <c r="G1257" s="166"/>
      <c r="H1257" s="166"/>
      <c r="I1257" s="166"/>
      <c r="J1257" s="166"/>
      <c r="K1257" s="166"/>
      <c r="L1257" s="166"/>
      <c r="M1257" s="166"/>
    </row>
    <row r="1258" spans="1:13" x14ac:dyDescent="0.3">
      <c r="A1258" s="105"/>
      <c r="B1258" s="244"/>
      <c r="C1258" s="269"/>
      <c r="D1258" s="239"/>
      <c r="E1258" s="270"/>
      <c r="F1258" s="166"/>
      <c r="G1258" s="166"/>
      <c r="H1258" s="166"/>
      <c r="I1258" s="166"/>
      <c r="J1258" s="166"/>
      <c r="K1258" s="166"/>
      <c r="L1258" s="166"/>
      <c r="M1258" s="166"/>
    </row>
    <row r="1259" spans="1:13" x14ac:dyDescent="0.3">
      <c r="A1259" s="105"/>
      <c r="B1259" s="244"/>
      <c r="C1259" s="269"/>
      <c r="D1259" s="239"/>
      <c r="E1259" s="270"/>
      <c r="F1259" s="166"/>
      <c r="G1259" s="166"/>
      <c r="H1259" s="166"/>
      <c r="I1259" s="166"/>
      <c r="J1259" s="166"/>
      <c r="K1259" s="166"/>
      <c r="L1259" s="166"/>
      <c r="M1259" s="166"/>
    </row>
    <row r="1260" spans="1:13" x14ac:dyDescent="0.3">
      <c r="A1260" s="105"/>
      <c r="B1260" s="244"/>
      <c r="C1260" s="269"/>
      <c r="D1260" s="239"/>
      <c r="E1260" s="270"/>
      <c r="F1260" s="166"/>
      <c r="G1260" s="166"/>
      <c r="H1260" s="166"/>
      <c r="I1260" s="166"/>
      <c r="J1260" s="166"/>
      <c r="K1260" s="166"/>
      <c r="L1260" s="166"/>
      <c r="M1260" s="166"/>
    </row>
    <row r="1261" spans="1:13" x14ac:dyDescent="0.3">
      <c r="A1261" s="105"/>
      <c r="B1261" s="244"/>
      <c r="C1261" s="269"/>
      <c r="D1261" s="239"/>
      <c r="E1261" s="270"/>
      <c r="F1261" s="166"/>
      <c r="G1261" s="166"/>
      <c r="H1261" s="166"/>
      <c r="I1261" s="166"/>
      <c r="J1261" s="166"/>
      <c r="K1261" s="166"/>
      <c r="L1261" s="166"/>
      <c r="M1261" s="166"/>
    </row>
    <row r="1262" spans="1:13" x14ac:dyDescent="0.3">
      <c r="A1262" s="105"/>
      <c r="B1262" s="244"/>
      <c r="C1262" s="269"/>
      <c r="D1262" s="239"/>
      <c r="E1262" s="270"/>
      <c r="F1262" s="166"/>
      <c r="G1262" s="166"/>
      <c r="H1262" s="166"/>
      <c r="I1262" s="166"/>
      <c r="J1262" s="166"/>
      <c r="K1262" s="166"/>
      <c r="L1262" s="166"/>
      <c r="M1262" s="166"/>
    </row>
    <row r="1263" spans="1:13" x14ac:dyDescent="0.3">
      <c r="A1263" s="105"/>
      <c r="B1263" s="244"/>
      <c r="C1263" s="269"/>
      <c r="D1263" s="239"/>
      <c r="E1263" s="270"/>
      <c r="F1263" s="166"/>
      <c r="G1263" s="166"/>
      <c r="H1263" s="166"/>
      <c r="I1263" s="166"/>
      <c r="J1263" s="166"/>
      <c r="K1263" s="166"/>
      <c r="L1263" s="166"/>
      <c r="M1263" s="166"/>
    </row>
    <row r="1264" spans="1:13" x14ac:dyDescent="0.3">
      <c r="A1264" s="105"/>
      <c r="B1264" s="244"/>
      <c r="C1264" s="269"/>
      <c r="D1264" s="239"/>
      <c r="E1264" s="270"/>
      <c r="F1264" s="166"/>
      <c r="G1264" s="166"/>
      <c r="H1264" s="166"/>
      <c r="I1264" s="166"/>
      <c r="J1264" s="166"/>
      <c r="K1264" s="166"/>
      <c r="L1264" s="166"/>
      <c r="M1264" s="166"/>
    </row>
    <row r="1265" spans="1:13" x14ac:dyDescent="0.3">
      <c r="A1265" s="105"/>
      <c r="B1265" s="244"/>
      <c r="C1265" s="269"/>
      <c r="D1265" s="239"/>
      <c r="E1265" s="270"/>
      <c r="F1265" s="166"/>
      <c r="G1265" s="166"/>
      <c r="H1265" s="166"/>
      <c r="I1265" s="166"/>
      <c r="J1265" s="166"/>
      <c r="K1265" s="166"/>
      <c r="L1265" s="166"/>
      <c r="M1265" s="166"/>
    </row>
    <row r="1266" spans="1:13" x14ac:dyDescent="0.3">
      <c r="A1266" s="105"/>
      <c r="B1266" s="244"/>
      <c r="C1266" s="269"/>
      <c r="D1266" s="239"/>
      <c r="E1266" s="270"/>
      <c r="F1266" s="166"/>
      <c r="G1266" s="166"/>
      <c r="H1266" s="166"/>
      <c r="I1266" s="166"/>
      <c r="J1266" s="166"/>
      <c r="K1266" s="166"/>
      <c r="L1266" s="166"/>
      <c r="M1266" s="166"/>
    </row>
    <row r="1267" spans="1:13" x14ac:dyDescent="0.3">
      <c r="A1267" s="105"/>
      <c r="B1267" s="244"/>
      <c r="C1267" s="269"/>
      <c r="D1267" s="239"/>
      <c r="E1267" s="270"/>
      <c r="F1267" s="166"/>
      <c r="G1267" s="166"/>
      <c r="H1267" s="166"/>
      <c r="I1267" s="166"/>
      <c r="J1267" s="166"/>
      <c r="K1267" s="166"/>
      <c r="L1267" s="166"/>
      <c r="M1267" s="166"/>
    </row>
    <row r="1268" spans="1:13" x14ac:dyDescent="0.3">
      <c r="A1268" s="105"/>
      <c r="B1268" s="244"/>
      <c r="C1268" s="269"/>
      <c r="D1268" s="239"/>
      <c r="E1268" s="270"/>
      <c r="F1268" s="166"/>
      <c r="G1268" s="166"/>
      <c r="H1268" s="166"/>
      <c r="I1268" s="166"/>
      <c r="J1268" s="166"/>
      <c r="K1268" s="166"/>
      <c r="L1268" s="166"/>
      <c r="M1268" s="166"/>
    </row>
    <row r="1269" spans="1:13" x14ac:dyDescent="0.3">
      <c r="A1269" s="105"/>
      <c r="B1269" s="244"/>
      <c r="C1269" s="269"/>
      <c r="D1269" s="239"/>
      <c r="E1269" s="270"/>
      <c r="F1269" s="166"/>
      <c r="G1269" s="166"/>
      <c r="H1269" s="166"/>
      <c r="I1269" s="166"/>
      <c r="J1269" s="166"/>
      <c r="K1269" s="166"/>
      <c r="L1269" s="166"/>
      <c r="M1269" s="166"/>
    </row>
    <row r="1270" spans="1:13" x14ac:dyDescent="0.3">
      <c r="A1270" s="105"/>
      <c r="B1270" s="244"/>
      <c r="C1270" s="269"/>
      <c r="D1270" s="239"/>
      <c r="E1270" s="270"/>
      <c r="F1270" s="166"/>
      <c r="G1270" s="166"/>
      <c r="H1270" s="166"/>
      <c r="I1270" s="166"/>
      <c r="J1270" s="166"/>
      <c r="K1270" s="166"/>
      <c r="L1270" s="166"/>
      <c r="M1270" s="166"/>
    </row>
    <row r="1271" spans="1:13" x14ac:dyDescent="0.3">
      <c r="A1271" s="105"/>
      <c r="B1271" s="244"/>
      <c r="C1271" s="269"/>
      <c r="D1271" s="239"/>
      <c r="E1271" s="270"/>
      <c r="F1271" s="166"/>
      <c r="G1271" s="166"/>
      <c r="H1271" s="166"/>
      <c r="I1271" s="166"/>
      <c r="J1271" s="166"/>
      <c r="K1271" s="166"/>
      <c r="L1271" s="166"/>
      <c r="M1271" s="166"/>
    </row>
    <row r="1272" spans="1:13" x14ac:dyDescent="0.3">
      <c r="A1272" s="105"/>
      <c r="B1272" s="244"/>
      <c r="C1272" s="269"/>
      <c r="D1272" s="239"/>
      <c r="E1272" s="270"/>
      <c r="F1272" s="166"/>
      <c r="G1272" s="166"/>
      <c r="H1272" s="166"/>
      <c r="I1272" s="166"/>
      <c r="J1272" s="166"/>
      <c r="K1272" s="166"/>
      <c r="L1272" s="166"/>
      <c r="M1272" s="166"/>
    </row>
    <row r="1273" spans="1:13" x14ac:dyDescent="0.3">
      <c r="A1273" s="105"/>
      <c r="B1273" s="244"/>
      <c r="C1273" s="269"/>
      <c r="D1273" s="239"/>
      <c r="E1273" s="270"/>
      <c r="F1273" s="166"/>
      <c r="G1273" s="166"/>
      <c r="H1273" s="166"/>
      <c r="I1273" s="166"/>
      <c r="J1273" s="166"/>
      <c r="K1273" s="166"/>
      <c r="L1273" s="166"/>
      <c r="M1273" s="166"/>
    </row>
    <row r="1274" spans="1:13" x14ac:dyDescent="0.3">
      <c r="A1274" s="105"/>
      <c r="B1274" s="244"/>
      <c r="C1274" s="269"/>
      <c r="D1274" s="239"/>
      <c r="E1274" s="270"/>
      <c r="F1274" s="166"/>
      <c r="G1274" s="166"/>
      <c r="H1274" s="166"/>
      <c r="I1274" s="166"/>
      <c r="J1274" s="166"/>
      <c r="K1274" s="166"/>
      <c r="L1274" s="166"/>
      <c r="M1274" s="166"/>
    </row>
    <row r="1275" spans="1:13" x14ac:dyDescent="0.3">
      <c r="A1275" s="105"/>
      <c r="B1275" s="244"/>
      <c r="C1275" s="269"/>
      <c r="D1275" s="239"/>
      <c r="E1275" s="270"/>
      <c r="F1275" s="166"/>
      <c r="G1275" s="166"/>
      <c r="H1275" s="166"/>
      <c r="I1275" s="166"/>
      <c r="J1275" s="166"/>
      <c r="K1275" s="166"/>
      <c r="L1275" s="166"/>
      <c r="M1275" s="166"/>
    </row>
    <row r="1276" spans="1:13" x14ac:dyDescent="0.3">
      <c r="A1276" s="105"/>
      <c r="B1276" s="244"/>
      <c r="C1276" s="269"/>
      <c r="D1276" s="239"/>
      <c r="E1276" s="270"/>
      <c r="F1276" s="166"/>
      <c r="G1276" s="166"/>
      <c r="H1276" s="166"/>
      <c r="I1276" s="166"/>
      <c r="J1276" s="166"/>
      <c r="K1276" s="166"/>
      <c r="L1276" s="166"/>
      <c r="M1276" s="166"/>
    </row>
    <row r="1277" spans="1:13" x14ac:dyDescent="0.3">
      <c r="A1277" s="105"/>
      <c r="B1277" s="244"/>
      <c r="C1277" s="269"/>
      <c r="D1277" s="239"/>
      <c r="E1277" s="270"/>
      <c r="F1277" s="166"/>
      <c r="G1277" s="166"/>
      <c r="H1277" s="166"/>
      <c r="I1277" s="166"/>
      <c r="J1277" s="166"/>
      <c r="K1277" s="166"/>
      <c r="L1277" s="166"/>
      <c r="M1277" s="166"/>
    </row>
    <row r="1278" spans="1:13" x14ac:dyDescent="0.3">
      <c r="A1278" s="105"/>
      <c r="B1278" s="244"/>
      <c r="C1278" s="269"/>
      <c r="D1278" s="239"/>
      <c r="E1278" s="270"/>
      <c r="F1278" s="166"/>
      <c r="G1278" s="166"/>
      <c r="H1278" s="166"/>
      <c r="I1278" s="166"/>
      <c r="J1278" s="166"/>
      <c r="K1278" s="166"/>
      <c r="L1278" s="166"/>
      <c r="M1278" s="166"/>
    </row>
    <row r="1279" spans="1:13" x14ac:dyDescent="0.3">
      <c r="A1279" s="105"/>
      <c r="B1279" s="244"/>
      <c r="C1279" s="269"/>
      <c r="D1279" s="239"/>
      <c r="E1279" s="270"/>
      <c r="F1279" s="166"/>
      <c r="G1279" s="166"/>
      <c r="H1279" s="166"/>
      <c r="I1279" s="166"/>
      <c r="J1279" s="166"/>
      <c r="K1279" s="166"/>
      <c r="L1279" s="166"/>
      <c r="M1279" s="166"/>
    </row>
    <row r="1280" spans="1:13" x14ac:dyDescent="0.3">
      <c r="A1280" s="105"/>
      <c r="B1280" s="244"/>
      <c r="C1280" s="269"/>
      <c r="D1280" s="239"/>
      <c r="E1280" s="270"/>
      <c r="F1280" s="166"/>
      <c r="G1280" s="166"/>
      <c r="H1280" s="166"/>
      <c r="I1280" s="166"/>
      <c r="J1280" s="166"/>
      <c r="K1280" s="166"/>
      <c r="L1280" s="166"/>
      <c r="M1280" s="166"/>
    </row>
    <row r="1281" spans="1:13" x14ac:dyDescent="0.3">
      <c r="A1281" s="105"/>
      <c r="B1281" s="244"/>
      <c r="C1281" s="269"/>
      <c r="D1281" s="239"/>
      <c r="E1281" s="270"/>
      <c r="F1281" s="166"/>
      <c r="G1281" s="166"/>
      <c r="H1281" s="166"/>
      <c r="I1281" s="166"/>
      <c r="J1281" s="166"/>
      <c r="K1281" s="166"/>
      <c r="L1281" s="166"/>
      <c r="M1281" s="166"/>
    </row>
    <row r="1282" spans="1:13" x14ac:dyDescent="0.3">
      <c r="A1282" s="105"/>
      <c r="B1282" s="244"/>
      <c r="C1282" s="269"/>
      <c r="D1282" s="239"/>
      <c r="E1282" s="270"/>
      <c r="F1282" s="166"/>
      <c r="G1282" s="166"/>
      <c r="H1282" s="166"/>
      <c r="I1282" s="166"/>
      <c r="J1282" s="166"/>
      <c r="K1282" s="166"/>
      <c r="L1282" s="166"/>
      <c r="M1282" s="166"/>
    </row>
    <row r="1283" spans="1:13" x14ac:dyDescent="0.3">
      <c r="A1283" s="105"/>
      <c r="B1283" s="244"/>
      <c r="C1283" s="269"/>
      <c r="D1283" s="239"/>
      <c r="E1283" s="270"/>
      <c r="F1283" s="166"/>
      <c r="G1283" s="166"/>
      <c r="H1283" s="166"/>
      <c r="I1283" s="166"/>
      <c r="J1283" s="166"/>
      <c r="K1283" s="166"/>
      <c r="L1283" s="166"/>
      <c r="M1283" s="166"/>
    </row>
    <row r="1284" spans="1:13" x14ac:dyDescent="0.3">
      <c r="A1284" s="105"/>
      <c r="B1284" s="244"/>
      <c r="C1284" s="269"/>
      <c r="D1284" s="239"/>
      <c r="E1284" s="270"/>
      <c r="F1284" s="166"/>
      <c r="G1284" s="166"/>
      <c r="H1284" s="166"/>
      <c r="I1284" s="166"/>
      <c r="J1284" s="166"/>
      <c r="K1284" s="166"/>
      <c r="L1284" s="166"/>
      <c r="M1284" s="166"/>
    </row>
    <row r="1285" spans="1:13" x14ac:dyDescent="0.3">
      <c r="A1285" s="105"/>
      <c r="B1285" s="244"/>
      <c r="C1285" s="269"/>
      <c r="D1285" s="239"/>
      <c r="E1285" s="270"/>
      <c r="F1285" s="166"/>
      <c r="G1285" s="166"/>
      <c r="H1285" s="166"/>
      <c r="I1285" s="166"/>
      <c r="J1285" s="166"/>
      <c r="K1285" s="166"/>
      <c r="L1285" s="166"/>
      <c r="M1285" s="166"/>
    </row>
    <row r="1286" spans="1:13" x14ac:dyDescent="0.3">
      <c r="A1286" s="105"/>
      <c r="B1286" s="244"/>
      <c r="C1286" s="269"/>
      <c r="D1286" s="239"/>
      <c r="E1286" s="270"/>
      <c r="F1286" s="166"/>
      <c r="G1286" s="166"/>
      <c r="H1286" s="166"/>
      <c r="I1286" s="166"/>
      <c r="J1286" s="166"/>
      <c r="K1286" s="166"/>
      <c r="L1286" s="166"/>
      <c r="M1286" s="166"/>
    </row>
    <row r="1287" spans="1:13" x14ac:dyDescent="0.3">
      <c r="A1287" s="105"/>
      <c r="B1287" s="244"/>
      <c r="C1287" s="269"/>
      <c r="D1287" s="239"/>
      <c r="E1287" s="270"/>
      <c r="F1287" s="166"/>
      <c r="G1287" s="166"/>
      <c r="H1287" s="166"/>
      <c r="I1287" s="166"/>
      <c r="J1287" s="166"/>
      <c r="K1287" s="166"/>
      <c r="L1287" s="166"/>
      <c r="M1287" s="166"/>
    </row>
    <row r="1288" spans="1:13" x14ac:dyDescent="0.3">
      <c r="A1288" s="105"/>
      <c r="B1288" s="244"/>
      <c r="C1288" s="269"/>
      <c r="D1288" s="239"/>
      <c r="E1288" s="270"/>
      <c r="F1288" s="166"/>
      <c r="G1288" s="166"/>
      <c r="H1288" s="166"/>
      <c r="I1288" s="166"/>
      <c r="J1288" s="166"/>
      <c r="K1288" s="166"/>
      <c r="L1288" s="166"/>
      <c r="M1288" s="166"/>
    </row>
    <row r="1289" spans="1:13" x14ac:dyDescent="0.3">
      <c r="A1289" s="105"/>
      <c r="B1289" s="244"/>
      <c r="C1289" s="269"/>
      <c r="D1289" s="239"/>
      <c r="E1289" s="270"/>
      <c r="F1289" s="166"/>
      <c r="G1289" s="166"/>
      <c r="H1289" s="166"/>
      <c r="I1289" s="166"/>
      <c r="J1289" s="166"/>
      <c r="K1289" s="166"/>
      <c r="L1289" s="166"/>
      <c r="M1289" s="166"/>
    </row>
    <row r="1290" spans="1:13" x14ac:dyDescent="0.3">
      <c r="A1290" s="105"/>
      <c r="B1290" s="244"/>
      <c r="C1290" s="269"/>
      <c r="D1290" s="239"/>
      <c r="E1290" s="270"/>
      <c r="F1290" s="166"/>
      <c r="G1290" s="166"/>
      <c r="H1290" s="166"/>
      <c r="I1290" s="166"/>
      <c r="J1290" s="166"/>
      <c r="K1290" s="166"/>
      <c r="L1290" s="166"/>
      <c r="M1290" s="166"/>
    </row>
    <row r="1291" spans="1:13" x14ac:dyDescent="0.3">
      <c r="A1291" s="105"/>
      <c r="B1291" s="244"/>
      <c r="C1291" s="269"/>
      <c r="D1291" s="239"/>
      <c r="E1291" s="270"/>
      <c r="F1291" s="166"/>
      <c r="G1291" s="166"/>
      <c r="H1291" s="166"/>
      <c r="I1291" s="166"/>
      <c r="J1291" s="166"/>
      <c r="K1291" s="166"/>
      <c r="L1291" s="166"/>
      <c r="M1291" s="166"/>
    </row>
    <row r="1292" spans="1:13" x14ac:dyDescent="0.3">
      <c r="A1292" s="105"/>
      <c r="B1292" s="244"/>
      <c r="C1292" s="269"/>
      <c r="D1292" s="239"/>
      <c r="E1292" s="270"/>
      <c r="F1292" s="166"/>
      <c r="G1292" s="166"/>
      <c r="H1292" s="166"/>
      <c r="I1292" s="166"/>
      <c r="J1292" s="166"/>
      <c r="K1292" s="166"/>
      <c r="L1292" s="166"/>
      <c r="M1292" s="166"/>
    </row>
    <row r="1293" spans="1:13" x14ac:dyDescent="0.3">
      <c r="A1293" s="105"/>
      <c r="B1293" s="244"/>
      <c r="C1293" s="269"/>
      <c r="D1293" s="239"/>
      <c r="E1293" s="270"/>
      <c r="F1293" s="166"/>
      <c r="G1293" s="166"/>
      <c r="H1293" s="166"/>
      <c r="I1293" s="166"/>
      <c r="J1293" s="166"/>
      <c r="K1293" s="166"/>
      <c r="L1293" s="166"/>
      <c r="M1293" s="166"/>
    </row>
    <row r="1294" spans="1:13" x14ac:dyDescent="0.3">
      <c r="A1294" s="105"/>
      <c r="B1294" s="244"/>
      <c r="C1294" s="269"/>
      <c r="D1294" s="239"/>
      <c r="E1294" s="270"/>
      <c r="F1294" s="166"/>
      <c r="G1294" s="166"/>
      <c r="H1294" s="166"/>
      <c r="I1294" s="166"/>
      <c r="J1294" s="166"/>
      <c r="K1294" s="166"/>
      <c r="L1294" s="166"/>
      <c r="M1294" s="166"/>
    </row>
    <row r="1295" spans="1:13" x14ac:dyDescent="0.3">
      <c r="A1295" s="105"/>
      <c r="B1295" s="244"/>
      <c r="C1295" s="269"/>
      <c r="D1295" s="239"/>
      <c r="E1295" s="270"/>
      <c r="F1295" s="166"/>
      <c r="G1295" s="166"/>
      <c r="H1295" s="166"/>
      <c r="I1295" s="166"/>
      <c r="J1295" s="166"/>
      <c r="K1295" s="166"/>
      <c r="L1295" s="166"/>
      <c r="M1295" s="166"/>
    </row>
    <row r="1296" spans="1:13" x14ac:dyDescent="0.3">
      <c r="A1296" s="105"/>
      <c r="B1296" s="244"/>
      <c r="C1296" s="269"/>
      <c r="D1296" s="239"/>
      <c r="E1296" s="270"/>
      <c r="F1296" s="166"/>
      <c r="G1296" s="166"/>
      <c r="H1296" s="166"/>
      <c r="I1296" s="166"/>
      <c r="J1296" s="166"/>
      <c r="K1296" s="166"/>
      <c r="L1296" s="166"/>
      <c r="M1296" s="166"/>
    </row>
    <row r="1297" spans="1:13" x14ac:dyDescent="0.3">
      <c r="A1297" s="105"/>
      <c r="B1297" s="244"/>
      <c r="C1297" s="269"/>
      <c r="D1297" s="239"/>
      <c r="E1297" s="270"/>
      <c r="F1297" s="166"/>
      <c r="G1297" s="166"/>
      <c r="H1297" s="166"/>
      <c r="I1297" s="166"/>
      <c r="J1297" s="166"/>
      <c r="K1297" s="166"/>
      <c r="L1297" s="166"/>
      <c r="M1297" s="166"/>
    </row>
    <row r="1298" spans="1:13" x14ac:dyDescent="0.3">
      <c r="A1298" s="105"/>
      <c r="B1298" s="244"/>
      <c r="C1298" s="269"/>
      <c r="D1298" s="239"/>
      <c r="E1298" s="270"/>
      <c r="F1298" s="166"/>
      <c r="G1298" s="166"/>
      <c r="H1298" s="166"/>
      <c r="I1298" s="166"/>
      <c r="J1298" s="166"/>
      <c r="K1298" s="166"/>
      <c r="L1298" s="166"/>
      <c r="M1298" s="166"/>
    </row>
    <row r="1299" spans="1:13" x14ac:dyDescent="0.3">
      <c r="A1299" s="105"/>
      <c r="B1299" s="244"/>
      <c r="C1299" s="269"/>
      <c r="D1299" s="239"/>
      <c r="E1299" s="270"/>
      <c r="F1299" s="166"/>
      <c r="G1299" s="166"/>
      <c r="H1299" s="166"/>
      <c r="I1299" s="166"/>
      <c r="J1299" s="166"/>
      <c r="K1299" s="166"/>
      <c r="L1299" s="166"/>
      <c r="M1299" s="166"/>
    </row>
    <row r="1300" spans="1:13" x14ac:dyDescent="0.3">
      <c r="A1300" s="105"/>
      <c r="B1300" s="244"/>
      <c r="C1300" s="269"/>
      <c r="D1300" s="239"/>
      <c r="E1300" s="270"/>
      <c r="F1300" s="166"/>
      <c r="G1300" s="166"/>
      <c r="H1300" s="166"/>
      <c r="I1300" s="166"/>
      <c r="J1300" s="166"/>
      <c r="K1300" s="166"/>
      <c r="L1300" s="166"/>
      <c r="M1300" s="166"/>
    </row>
    <row r="1301" spans="1:13" x14ac:dyDescent="0.3">
      <c r="A1301" s="105"/>
      <c r="B1301" s="244"/>
      <c r="C1301" s="269"/>
      <c r="D1301" s="239"/>
      <c r="E1301" s="270"/>
      <c r="F1301" s="166"/>
      <c r="G1301" s="166"/>
      <c r="H1301" s="166"/>
      <c r="I1301" s="166"/>
      <c r="J1301" s="166"/>
      <c r="K1301" s="166"/>
      <c r="L1301" s="166"/>
      <c r="M1301" s="166"/>
    </row>
    <row r="1302" spans="1:13" x14ac:dyDescent="0.3">
      <c r="A1302" s="105"/>
      <c r="B1302" s="244"/>
      <c r="C1302" s="269"/>
      <c r="D1302" s="239"/>
      <c r="E1302" s="270"/>
      <c r="F1302" s="166"/>
      <c r="G1302" s="166"/>
      <c r="H1302" s="166"/>
      <c r="I1302" s="166"/>
      <c r="J1302" s="166"/>
      <c r="K1302" s="166"/>
      <c r="L1302" s="166"/>
      <c r="M1302" s="166"/>
    </row>
    <row r="1303" spans="1:13" x14ac:dyDescent="0.3">
      <c r="A1303" s="105"/>
      <c r="B1303" s="244"/>
      <c r="C1303" s="269"/>
      <c r="D1303" s="239"/>
      <c r="E1303" s="270"/>
      <c r="F1303" s="166"/>
      <c r="G1303" s="166"/>
      <c r="H1303" s="166"/>
      <c r="I1303" s="166"/>
      <c r="J1303" s="166"/>
      <c r="K1303" s="166"/>
      <c r="L1303" s="166"/>
      <c r="M1303" s="166"/>
    </row>
    <row r="1304" spans="1:13" x14ac:dyDescent="0.3">
      <c r="A1304" s="105"/>
      <c r="B1304" s="244"/>
      <c r="C1304" s="269"/>
      <c r="D1304" s="239"/>
      <c r="E1304" s="270"/>
      <c r="F1304" s="166"/>
      <c r="G1304" s="166"/>
      <c r="H1304" s="166"/>
      <c r="I1304" s="166"/>
      <c r="J1304" s="166"/>
      <c r="K1304" s="166"/>
      <c r="L1304" s="166"/>
      <c r="M1304" s="166"/>
    </row>
    <row r="1305" spans="1:13" x14ac:dyDescent="0.3">
      <c r="A1305" s="105"/>
      <c r="B1305" s="244"/>
      <c r="C1305" s="269"/>
      <c r="D1305" s="239"/>
      <c r="E1305" s="270"/>
      <c r="F1305" s="166"/>
      <c r="G1305" s="166"/>
      <c r="H1305" s="166"/>
      <c r="I1305" s="166"/>
      <c r="J1305" s="166"/>
      <c r="K1305" s="166"/>
      <c r="L1305" s="166"/>
      <c r="M1305" s="166"/>
    </row>
    <row r="1306" spans="1:13" x14ac:dyDescent="0.3">
      <c r="A1306" s="105"/>
      <c r="B1306" s="244"/>
      <c r="C1306" s="269"/>
      <c r="D1306" s="239"/>
      <c r="E1306" s="270"/>
      <c r="F1306" s="166"/>
      <c r="G1306" s="166"/>
      <c r="H1306" s="166"/>
      <c r="I1306" s="166"/>
      <c r="J1306" s="166"/>
      <c r="K1306" s="166"/>
      <c r="L1306" s="166"/>
      <c r="M1306" s="166"/>
    </row>
    <row r="1307" spans="1:13" x14ac:dyDescent="0.3">
      <c r="A1307" s="105"/>
      <c r="B1307" s="244"/>
      <c r="C1307" s="269"/>
      <c r="D1307" s="239"/>
      <c r="E1307" s="270"/>
      <c r="F1307" s="166"/>
      <c r="G1307" s="166"/>
      <c r="H1307" s="166"/>
      <c r="I1307" s="166"/>
      <c r="J1307" s="166"/>
      <c r="K1307" s="166"/>
      <c r="L1307" s="166"/>
      <c r="M1307" s="166"/>
    </row>
    <row r="1308" spans="1:13" x14ac:dyDescent="0.3">
      <c r="A1308" s="105"/>
      <c r="B1308" s="244"/>
      <c r="C1308" s="269"/>
      <c r="D1308" s="239"/>
      <c r="E1308" s="270"/>
      <c r="F1308" s="166"/>
      <c r="G1308" s="166"/>
      <c r="H1308" s="166"/>
      <c r="I1308" s="166"/>
      <c r="J1308" s="166"/>
      <c r="K1308" s="166"/>
      <c r="L1308" s="166"/>
      <c r="M1308" s="166"/>
    </row>
    <row r="1309" spans="1:13" x14ac:dyDescent="0.3">
      <c r="A1309" s="105"/>
      <c r="B1309" s="244"/>
      <c r="C1309" s="269"/>
      <c r="D1309" s="239"/>
      <c r="E1309" s="270"/>
      <c r="F1309" s="166"/>
      <c r="G1309" s="166"/>
      <c r="H1309" s="166"/>
      <c r="I1309" s="166"/>
      <c r="J1309" s="166"/>
      <c r="K1309" s="166"/>
      <c r="L1309" s="166"/>
      <c r="M1309" s="166"/>
    </row>
    <row r="1310" spans="1:13" x14ac:dyDescent="0.3">
      <c r="A1310" s="105"/>
      <c r="B1310" s="244"/>
      <c r="C1310" s="269"/>
      <c r="D1310" s="239"/>
      <c r="E1310" s="270"/>
      <c r="F1310" s="166"/>
      <c r="G1310" s="166"/>
      <c r="H1310" s="166"/>
      <c r="I1310" s="166"/>
      <c r="J1310" s="166"/>
      <c r="K1310" s="166"/>
      <c r="L1310" s="166"/>
      <c r="M1310" s="166"/>
    </row>
    <row r="1311" spans="1:13" x14ac:dyDescent="0.3">
      <c r="A1311" s="105"/>
      <c r="B1311" s="244"/>
      <c r="C1311" s="269"/>
      <c r="D1311" s="239"/>
      <c r="E1311" s="270"/>
      <c r="F1311" s="166"/>
      <c r="G1311" s="166"/>
      <c r="H1311" s="166"/>
      <c r="I1311" s="166"/>
      <c r="J1311" s="166"/>
      <c r="K1311" s="166"/>
      <c r="L1311" s="166"/>
      <c r="M1311" s="166"/>
    </row>
    <row r="1312" spans="1:13" x14ac:dyDescent="0.3">
      <c r="A1312" s="105"/>
      <c r="B1312" s="244"/>
      <c r="C1312" s="269"/>
      <c r="D1312" s="239"/>
      <c r="E1312" s="270"/>
      <c r="F1312" s="166"/>
      <c r="G1312" s="166"/>
      <c r="H1312" s="166"/>
      <c r="I1312" s="166"/>
      <c r="J1312" s="166"/>
      <c r="K1312" s="166"/>
      <c r="L1312" s="166"/>
      <c r="M1312" s="166"/>
    </row>
    <row r="1313" spans="1:13" x14ac:dyDescent="0.3">
      <c r="A1313" s="105"/>
      <c r="B1313" s="244"/>
      <c r="C1313" s="269"/>
      <c r="D1313" s="239"/>
      <c r="E1313" s="270"/>
      <c r="F1313" s="166"/>
      <c r="G1313" s="166"/>
      <c r="H1313" s="166"/>
      <c r="I1313" s="166"/>
      <c r="J1313" s="166"/>
      <c r="K1313" s="166"/>
      <c r="L1313" s="166"/>
      <c r="M1313" s="166"/>
    </row>
    <row r="1314" spans="1:13" x14ac:dyDescent="0.3">
      <c r="A1314" s="105"/>
      <c r="B1314" s="244"/>
      <c r="C1314" s="269"/>
      <c r="D1314" s="239"/>
      <c r="E1314" s="270"/>
      <c r="F1314" s="166"/>
      <c r="G1314" s="166"/>
      <c r="H1314" s="166"/>
      <c r="I1314" s="166"/>
      <c r="J1314" s="166"/>
      <c r="K1314" s="166"/>
      <c r="L1314" s="166"/>
      <c r="M1314" s="166"/>
    </row>
    <row r="1315" spans="1:13" x14ac:dyDescent="0.3">
      <c r="A1315" s="105"/>
      <c r="B1315" s="244"/>
      <c r="C1315" s="269"/>
      <c r="D1315" s="239"/>
      <c r="E1315" s="270"/>
      <c r="F1315" s="166"/>
      <c r="G1315" s="166"/>
      <c r="H1315" s="166"/>
      <c r="I1315" s="166"/>
      <c r="J1315" s="166"/>
      <c r="K1315" s="166"/>
      <c r="L1315" s="166"/>
      <c r="M1315" s="166"/>
    </row>
    <row r="1316" spans="1:13" x14ac:dyDescent="0.3">
      <c r="A1316" s="105"/>
      <c r="B1316" s="244"/>
      <c r="C1316" s="269"/>
      <c r="D1316" s="239"/>
      <c r="E1316" s="270"/>
      <c r="F1316" s="166"/>
      <c r="G1316" s="166"/>
      <c r="H1316" s="166"/>
      <c r="I1316" s="166"/>
      <c r="J1316" s="166"/>
      <c r="K1316" s="166"/>
      <c r="L1316" s="166"/>
      <c r="M1316" s="166"/>
    </row>
    <row r="1317" spans="1:13" x14ac:dyDescent="0.3">
      <c r="A1317" s="105"/>
      <c r="B1317" s="244"/>
      <c r="C1317" s="269"/>
      <c r="D1317" s="239"/>
      <c r="E1317" s="270"/>
      <c r="F1317" s="166"/>
      <c r="G1317" s="166"/>
      <c r="H1317" s="166"/>
      <c r="I1317" s="166"/>
      <c r="J1317" s="166"/>
      <c r="K1317" s="166"/>
      <c r="L1317" s="166"/>
      <c r="M1317" s="166"/>
    </row>
    <row r="1318" spans="1:13" x14ac:dyDescent="0.3">
      <c r="A1318" s="105"/>
      <c r="B1318" s="244"/>
      <c r="C1318" s="269"/>
      <c r="D1318" s="239"/>
      <c r="E1318" s="270"/>
      <c r="F1318" s="166"/>
      <c r="G1318" s="166"/>
      <c r="H1318" s="166"/>
      <c r="I1318" s="166"/>
      <c r="J1318" s="166"/>
      <c r="K1318" s="166"/>
      <c r="L1318" s="166"/>
      <c r="M1318" s="166"/>
    </row>
    <row r="1319" spans="1:13" x14ac:dyDescent="0.3">
      <c r="A1319" s="105"/>
      <c r="B1319" s="244"/>
      <c r="C1319" s="269"/>
      <c r="D1319" s="239"/>
      <c r="E1319" s="270"/>
      <c r="F1319" s="166"/>
      <c r="G1319" s="166"/>
      <c r="H1319" s="166"/>
      <c r="I1319" s="166"/>
      <c r="J1319" s="166"/>
      <c r="K1319" s="166"/>
      <c r="L1319" s="166"/>
      <c r="M1319" s="166"/>
    </row>
    <row r="1320" spans="1:13" x14ac:dyDescent="0.3">
      <c r="A1320" s="105"/>
      <c r="B1320" s="244"/>
      <c r="C1320" s="269"/>
      <c r="D1320" s="239"/>
      <c r="E1320" s="270"/>
      <c r="F1320" s="166"/>
      <c r="G1320" s="166"/>
      <c r="H1320" s="166"/>
      <c r="I1320" s="166"/>
      <c r="J1320" s="166"/>
      <c r="K1320" s="166"/>
      <c r="L1320" s="166"/>
      <c r="M1320" s="166"/>
    </row>
    <row r="1321" spans="1:13" x14ac:dyDescent="0.3">
      <c r="A1321" s="105"/>
      <c r="B1321" s="244"/>
      <c r="C1321" s="269"/>
      <c r="D1321" s="239"/>
      <c r="E1321" s="270"/>
      <c r="F1321" s="166"/>
      <c r="G1321" s="166"/>
      <c r="H1321" s="166"/>
      <c r="I1321" s="166"/>
      <c r="J1321" s="166"/>
      <c r="K1321" s="166"/>
      <c r="L1321" s="166"/>
      <c r="M1321" s="166"/>
    </row>
    <row r="1322" spans="1:13" x14ac:dyDescent="0.3">
      <c r="A1322" s="105"/>
      <c r="B1322" s="244"/>
      <c r="C1322" s="269"/>
      <c r="D1322" s="239"/>
      <c r="E1322" s="270"/>
      <c r="F1322" s="166"/>
      <c r="G1322" s="166"/>
      <c r="H1322" s="166"/>
      <c r="I1322" s="166"/>
      <c r="J1322" s="166"/>
      <c r="K1322" s="166"/>
      <c r="L1322" s="166"/>
      <c r="M1322" s="166"/>
    </row>
    <row r="1323" spans="1:13" x14ac:dyDescent="0.3">
      <c r="A1323" s="105"/>
      <c r="B1323" s="244"/>
      <c r="C1323" s="269"/>
      <c r="D1323" s="239"/>
      <c r="E1323" s="270"/>
      <c r="F1323" s="166"/>
      <c r="G1323" s="166"/>
      <c r="H1323" s="166"/>
      <c r="I1323" s="166"/>
      <c r="J1323" s="166"/>
      <c r="K1323" s="166"/>
      <c r="L1323" s="166"/>
      <c r="M1323" s="166"/>
    </row>
    <row r="1324" spans="1:13" x14ac:dyDescent="0.3">
      <c r="A1324" s="105"/>
      <c r="B1324" s="244"/>
      <c r="C1324" s="269"/>
      <c r="D1324" s="239"/>
      <c r="E1324" s="270"/>
      <c r="F1324" s="166"/>
      <c r="G1324" s="166"/>
      <c r="H1324" s="166"/>
      <c r="I1324" s="166"/>
      <c r="J1324" s="166"/>
      <c r="K1324" s="166"/>
      <c r="L1324" s="166"/>
      <c r="M1324" s="166"/>
    </row>
    <row r="1325" spans="1:13" x14ac:dyDescent="0.3">
      <c r="A1325" s="105"/>
      <c r="B1325" s="244"/>
      <c r="C1325" s="269"/>
      <c r="D1325" s="239"/>
      <c r="E1325" s="270"/>
      <c r="F1325" s="166"/>
      <c r="G1325" s="166"/>
      <c r="H1325" s="166"/>
      <c r="I1325" s="166"/>
      <c r="J1325" s="166"/>
      <c r="K1325" s="166"/>
      <c r="L1325" s="166"/>
      <c r="M1325" s="166"/>
    </row>
    <row r="1326" spans="1:13" x14ac:dyDescent="0.3">
      <c r="A1326" s="105"/>
      <c r="B1326" s="244"/>
      <c r="C1326" s="269"/>
      <c r="D1326" s="239"/>
      <c r="E1326" s="270"/>
      <c r="F1326" s="166"/>
      <c r="G1326" s="166"/>
      <c r="H1326" s="166"/>
      <c r="I1326" s="166"/>
      <c r="J1326" s="166"/>
      <c r="K1326" s="166"/>
      <c r="L1326" s="166"/>
      <c r="M1326" s="166"/>
    </row>
    <row r="1327" spans="1:13" x14ac:dyDescent="0.3">
      <c r="A1327" s="105"/>
      <c r="B1327" s="244"/>
      <c r="C1327" s="269"/>
      <c r="D1327" s="239"/>
      <c r="E1327" s="270"/>
      <c r="F1327" s="166"/>
      <c r="G1327" s="166"/>
      <c r="H1327" s="166"/>
      <c r="I1327" s="166"/>
      <c r="J1327" s="166"/>
      <c r="K1327" s="166"/>
      <c r="L1327" s="166"/>
      <c r="M1327" s="166"/>
    </row>
    <row r="1328" spans="1:13" x14ac:dyDescent="0.3">
      <c r="A1328" s="105"/>
      <c r="B1328" s="244"/>
      <c r="C1328" s="269"/>
      <c r="D1328" s="239"/>
      <c r="E1328" s="270"/>
      <c r="F1328" s="166"/>
      <c r="G1328" s="166"/>
      <c r="H1328" s="166"/>
      <c r="I1328" s="166"/>
      <c r="J1328" s="166"/>
      <c r="K1328" s="166"/>
      <c r="L1328" s="166"/>
      <c r="M1328" s="166"/>
    </row>
    <row r="1329" spans="1:13" x14ac:dyDescent="0.3">
      <c r="A1329" s="105"/>
      <c r="B1329" s="244"/>
      <c r="C1329" s="269"/>
      <c r="D1329" s="239"/>
      <c r="E1329" s="270"/>
      <c r="F1329" s="166"/>
      <c r="G1329" s="166"/>
      <c r="H1329" s="166"/>
      <c r="I1329" s="166"/>
      <c r="J1329" s="166"/>
      <c r="K1329" s="166"/>
      <c r="L1329" s="166"/>
      <c r="M1329" s="166"/>
    </row>
    <row r="1330" spans="1:13" x14ac:dyDescent="0.3">
      <c r="A1330" s="105"/>
      <c r="B1330" s="244"/>
      <c r="C1330" s="269"/>
      <c r="D1330" s="239"/>
      <c r="E1330" s="270"/>
      <c r="F1330" s="166"/>
      <c r="G1330" s="166"/>
      <c r="H1330" s="166"/>
      <c r="I1330" s="166"/>
      <c r="J1330" s="166"/>
      <c r="K1330" s="166"/>
      <c r="L1330" s="166"/>
      <c r="M1330" s="166"/>
    </row>
    <row r="1331" spans="1:13" x14ac:dyDescent="0.3">
      <c r="A1331" s="105"/>
      <c r="B1331" s="244"/>
      <c r="C1331" s="269"/>
      <c r="D1331" s="239"/>
      <c r="E1331" s="270"/>
      <c r="F1331" s="166"/>
      <c r="G1331" s="166"/>
      <c r="H1331" s="166"/>
      <c r="I1331" s="166"/>
      <c r="J1331" s="166"/>
      <c r="K1331" s="166"/>
      <c r="L1331" s="166"/>
      <c r="M1331" s="166"/>
    </row>
    <row r="1332" spans="1:13" x14ac:dyDescent="0.3">
      <c r="A1332" s="105"/>
      <c r="B1332" s="244"/>
      <c r="C1332" s="269"/>
      <c r="D1332" s="239"/>
      <c r="E1332" s="270"/>
      <c r="F1332" s="166"/>
      <c r="G1332" s="166"/>
      <c r="H1332" s="166"/>
      <c r="I1332" s="166"/>
      <c r="J1332" s="166"/>
      <c r="K1332" s="166"/>
      <c r="L1332" s="166"/>
      <c r="M1332" s="166"/>
    </row>
    <row r="1333" spans="1:13" x14ac:dyDescent="0.3">
      <c r="A1333" s="105"/>
      <c r="B1333" s="244"/>
      <c r="C1333" s="269"/>
      <c r="D1333" s="239"/>
      <c r="E1333" s="270"/>
      <c r="F1333" s="166"/>
      <c r="G1333" s="166"/>
      <c r="H1333" s="166"/>
      <c r="I1333" s="166"/>
      <c r="J1333" s="166"/>
      <c r="K1333" s="166"/>
      <c r="L1333" s="166"/>
      <c r="M1333" s="166"/>
    </row>
    <row r="1334" spans="1:13" x14ac:dyDescent="0.3">
      <c r="A1334" s="105"/>
      <c r="B1334" s="244"/>
      <c r="C1334" s="269"/>
      <c r="D1334" s="239"/>
      <c r="E1334" s="270"/>
      <c r="F1334" s="166"/>
      <c r="G1334" s="166"/>
      <c r="H1334" s="166"/>
      <c r="I1334" s="166"/>
      <c r="J1334" s="166"/>
      <c r="K1334" s="166"/>
      <c r="L1334" s="166"/>
      <c r="M1334" s="166"/>
    </row>
    <row r="1335" spans="1:13" x14ac:dyDescent="0.3">
      <c r="A1335" s="105"/>
      <c r="B1335" s="244"/>
      <c r="C1335" s="269"/>
      <c r="D1335" s="239"/>
      <c r="E1335" s="270"/>
      <c r="F1335" s="166"/>
      <c r="G1335" s="166"/>
      <c r="H1335" s="166"/>
      <c r="I1335" s="166"/>
      <c r="J1335" s="166"/>
      <c r="K1335" s="166"/>
      <c r="L1335" s="166"/>
      <c r="M1335" s="166"/>
    </row>
    <row r="1336" spans="1:13" x14ac:dyDescent="0.3">
      <c r="A1336" s="105"/>
      <c r="B1336" s="244"/>
      <c r="C1336" s="269"/>
      <c r="D1336" s="239"/>
      <c r="E1336" s="270"/>
      <c r="F1336" s="166"/>
      <c r="G1336" s="166"/>
      <c r="H1336" s="166"/>
      <c r="I1336" s="166"/>
      <c r="J1336" s="166"/>
      <c r="K1336" s="166"/>
      <c r="L1336" s="166"/>
      <c r="M1336" s="166"/>
    </row>
    <row r="1337" spans="1:13" x14ac:dyDescent="0.3">
      <c r="A1337" s="105"/>
      <c r="B1337" s="244"/>
      <c r="C1337" s="269"/>
      <c r="D1337" s="239"/>
      <c r="E1337" s="270"/>
      <c r="F1337" s="166"/>
      <c r="G1337" s="166"/>
      <c r="H1337" s="166"/>
      <c r="I1337" s="166"/>
      <c r="J1337" s="166"/>
      <c r="K1337" s="166"/>
      <c r="L1337" s="166"/>
      <c r="M1337" s="166"/>
    </row>
    <row r="1338" spans="1:13" x14ac:dyDescent="0.3">
      <c r="A1338" s="105"/>
      <c r="B1338" s="244"/>
      <c r="C1338" s="269"/>
      <c r="D1338" s="239"/>
      <c r="E1338" s="270"/>
      <c r="F1338" s="166"/>
      <c r="G1338" s="166"/>
      <c r="H1338" s="166"/>
      <c r="I1338" s="166"/>
      <c r="J1338" s="166"/>
      <c r="K1338" s="166"/>
      <c r="L1338" s="166"/>
      <c r="M1338" s="166"/>
    </row>
    <row r="1339" spans="1:13" x14ac:dyDescent="0.3">
      <c r="A1339" s="105"/>
      <c r="B1339" s="244"/>
      <c r="C1339" s="269"/>
      <c r="D1339" s="239"/>
      <c r="E1339" s="270"/>
      <c r="F1339" s="166"/>
      <c r="G1339" s="166"/>
      <c r="H1339" s="166"/>
      <c r="I1339" s="166"/>
      <c r="J1339" s="166"/>
      <c r="K1339" s="166"/>
      <c r="L1339" s="166"/>
      <c r="M1339" s="166"/>
    </row>
    <row r="1340" spans="1:13" x14ac:dyDescent="0.3">
      <c r="A1340" s="105"/>
      <c r="B1340" s="244"/>
      <c r="C1340" s="269"/>
      <c r="D1340" s="239"/>
      <c r="E1340" s="270"/>
      <c r="F1340" s="166"/>
      <c r="G1340" s="166"/>
      <c r="H1340" s="166"/>
      <c r="I1340" s="166"/>
      <c r="J1340" s="166"/>
      <c r="K1340" s="166"/>
      <c r="L1340" s="166"/>
      <c r="M1340" s="166"/>
    </row>
    <row r="1341" spans="1:13" x14ac:dyDescent="0.3">
      <c r="A1341" s="105"/>
      <c r="B1341" s="244"/>
      <c r="C1341" s="269"/>
      <c r="D1341" s="239"/>
      <c r="E1341" s="270"/>
      <c r="F1341" s="166"/>
      <c r="G1341" s="166"/>
      <c r="H1341" s="166"/>
      <c r="I1341" s="166"/>
      <c r="J1341" s="166"/>
      <c r="K1341" s="166"/>
      <c r="L1341" s="166"/>
      <c r="M1341" s="166"/>
    </row>
    <row r="1342" spans="1:13" x14ac:dyDescent="0.3">
      <c r="A1342" s="105"/>
      <c r="B1342" s="244"/>
      <c r="C1342" s="269"/>
      <c r="D1342" s="239"/>
      <c r="E1342" s="270"/>
      <c r="F1342" s="166"/>
      <c r="G1342" s="166"/>
      <c r="H1342" s="166"/>
      <c r="I1342" s="166"/>
      <c r="J1342" s="166"/>
      <c r="K1342" s="166"/>
      <c r="L1342" s="166"/>
      <c r="M1342" s="166"/>
    </row>
    <row r="1343" spans="1:13" x14ac:dyDescent="0.3">
      <c r="A1343" s="105"/>
      <c r="B1343" s="244"/>
      <c r="C1343" s="269"/>
      <c r="D1343" s="239"/>
      <c r="E1343" s="270"/>
      <c r="F1343" s="166"/>
      <c r="G1343" s="166"/>
      <c r="H1343" s="166"/>
      <c r="I1343" s="166"/>
      <c r="J1343" s="166"/>
      <c r="K1343" s="166"/>
      <c r="L1343" s="166"/>
      <c r="M1343" s="166"/>
    </row>
    <row r="1344" spans="1:13" x14ac:dyDescent="0.3">
      <c r="A1344" s="105"/>
      <c r="B1344" s="244"/>
      <c r="C1344" s="269"/>
      <c r="D1344" s="239"/>
      <c r="E1344" s="270"/>
      <c r="F1344" s="166"/>
      <c r="G1344" s="166"/>
      <c r="H1344" s="166"/>
      <c r="I1344" s="166"/>
      <c r="J1344" s="166"/>
      <c r="K1344" s="166"/>
      <c r="L1344" s="166"/>
      <c r="M1344" s="166"/>
    </row>
    <row r="1345" spans="1:13" x14ac:dyDescent="0.3">
      <c r="A1345" s="105"/>
      <c r="B1345" s="244"/>
      <c r="C1345" s="269"/>
      <c r="D1345" s="239"/>
      <c r="E1345" s="270"/>
      <c r="F1345" s="166"/>
      <c r="G1345" s="166"/>
      <c r="H1345" s="166"/>
      <c r="I1345" s="166"/>
      <c r="J1345" s="166"/>
      <c r="K1345" s="166"/>
      <c r="L1345" s="166"/>
      <c r="M1345" s="166"/>
    </row>
    <row r="1346" spans="1:13" x14ac:dyDescent="0.3">
      <c r="A1346" s="105"/>
      <c r="B1346" s="244"/>
      <c r="C1346" s="269"/>
      <c r="D1346" s="239"/>
      <c r="E1346" s="270"/>
      <c r="F1346" s="166"/>
      <c r="G1346" s="166"/>
      <c r="H1346" s="166"/>
      <c r="I1346" s="166"/>
      <c r="J1346" s="166"/>
      <c r="K1346" s="166"/>
      <c r="L1346" s="166"/>
      <c r="M1346" s="166"/>
    </row>
    <row r="1347" spans="1:13" x14ac:dyDescent="0.3">
      <c r="A1347" s="105"/>
      <c r="B1347" s="244"/>
      <c r="C1347" s="269"/>
      <c r="D1347" s="239"/>
      <c r="E1347" s="270"/>
      <c r="F1347" s="166"/>
      <c r="G1347" s="166"/>
      <c r="H1347" s="166"/>
      <c r="I1347" s="166"/>
      <c r="J1347" s="166"/>
      <c r="K1347" s="166"/>
      <c r="L1347" s="166"/>
      <c r="M1347" s="166"/>
    </row>
    <row r="1348" spans="1:13" x14ac:dyDescent="0.3">
      <c r="A1348" s="105"/>
      <c r="B1348" s="244"/>
      <c r="C1348" s="269"/>
      <c r="D1348" s="239"/>
      <c r="E1348" s="270"/>
      <c r="F1348" s="166"/>
      <c r="G1348" s="166"/>
      <c r="H1348" s="166"/>
      <c r="I1348" s="166"/>
      <c r="J1348" s="166"/>
      <c r="K1348" s="166"/>
      <c r="L1348" s="166"/>
      <c r="M1348" s="166"/>
    </row>
    <row r="1349" spans="1:13" x14ac:dyDescent="0.3">
      <c r="A1349" s="105"/>
      <c r="B1349" s="244"/>
      <c r="C1349" s="269"/>
      <c r="D1349" s="239"/>
      <c r="E1349" s="270"/>
      <c r="F1349" s="166"/>
      <c r="G1349" s="166"/>
      <c r="H1349" s="166"/>
      <c r="I1349" s="166"/>
      <c r="J1349" s="166"/>
      <c r="K1349" s="166"/>
      <c r="L1349" s="166"/>
      <c r="M1349" s="166"/>
    </row>
    <row r="1350" spans="1:13" x14ac:dyDescent="0.3">
      <c r="A1350" s="105"/>
      <c r="B1350" s="244"/>
      <c r="C1350" s="269"/>
      <c r="D1350" s="239"/>
      <c r="E1350" s="270"/>
      <c r="F1350" s="166"/>
      <c r="G1350" s="166"/>
      <c r="H1350" s="166"/>
      <c r="I1350" s="166"/>
      <c r="J1350" s="166"/>
      <c r="K1350" s="166"/>
      <c r="L1350" s="166"/>
      <c r="M1350" s="166"/>
    </row>
    <row r="1351" spans="1:13" x14ac:dyDescent="0.3">
      <c r="A1351" s="105"/>
      <c r="B1351" s="244"/>
      <c r="C1351" s="269"/>
      <c r="D1351" s="239"/>
      <c r="E1351" s="270"/>
      <c r="F1351" s="166"/>
      <c r="G1351" s="166"/>
      <c r="H1351" s="166"/>
      <c r="I1351" s="166"/>
      <c r="J1351" s="166"/>
      <c r="K1351" s="166"/>
      <c r="L1351" s="166"/>
      <c r="M1351" s="166"/>
    </row>
    <row r="1352" spans="1:13" x14ac:dyDescent="0.3">
      <c r="A1352" s="105"/>
      <c r="B1352" s="244"/>
      <c r="C1352" s="269"/>
      <c r="D1352" s="239"/>
      <c r="E1352" s="270"/>
      <c r="F1352" s="166"/>
      <c r="G1352" s="166"/>
      <c r="H1352" s="166"/>
      <c r="I1352" s="166"/>
      <c r="J1352" s="166"/>
      <c r="K1352" s="166"/>
      <c r="L1352" s="166"/>
      <c r="M1352" s="166"/>
    </row>
    <row r="1353" spans="1:13" x14ac:dyDescent="0.3">
      <c r="A1353" s="105"/>
      <c r="B1353" s="244"/>
      <c r="C1353" s="269"/>
      <c r="D1353" s="239"/>
      <c r="E1353" s="270"/>
      <c r="F1353" s="166"/>
      <c r="G1353" s="166"/>
      <c r="H1353" s="166"/>
      <c r="I1353" s="166"/>
      <c r="J1353" s="166"/>
      <c r="K1353" s="166"/>
      <c r="L1353" s="166"/>
      <c r="M1353" s="166"/>
    </row>
    <row r="1354" spans="1:13" x14ac:dyDescent="0.3">
      <c r="A1354" s="105"/>
      <c r="B1354" s="244"/>
      <c r="C1354" s="269"/>
      <c r="D1354" s="239"/>
      <c r="E1354" s="270"/>
      <c r="F1354" s="166"/>
      <c r="G1354" s="166"/>
      <c r="H1354" s="166"/>
      <c r="I1354" s="166"/>
      <c r="J1354" s="166"/>
      <c r="K1354" s="166"/>
      <c r="L1354" s="166"/>
      <c r="M1354" s="166"/>
    </row>
    <row r="1355" spans="1:13" x14ac:dyDescent="0.3">
      <c r="A1355" s="105"/>
      <c r="B1355" s="244"/>
      <c r="C1355" s="269"/>
      <c r="D1355" s="239"/>
      <c r="E1355" s="270"/>
      <c r="F1355" s="166"/>
      <c r="G1355" s="166"/>
      <c r="H1355" s="166"/>
      <c r="I1355" s="166"/>
      <c r="J1355" s="166"/>
      <c r="K1355" s="166"/>
      <c r="L1355" s="166"/>
      <c r="M1355" s="166"/>
    </row>
    <row r="1356" spans="1:13" x14ac:dyDescent="0.3">
      <c r="A1356" s="105"/>
      <c r="B1356" s="244"/>
      <c r="C1356" s="269"/>
      <c r="D1356" s="239"/>
      <c r="E1356" s="270"/>
      <c r="F1356" s="166"/>
      <c r="G1356" s="166"/>
      <c r="H1356" s="166"/>
      <c r="I1356" s="166"/>
      <c r="J1356" s="166"/>
      <c r="K1356" s="166"/>
      <c r="L1356" s="166"/>
      <c r="M1356" s="166"/>
    </row>
    <row r="1357" spans="1:13" x14ac:dyDescent="0.3">
      <c r="A1357" s="105"/>
      <c r="B1357" s="244"/>
      <c r="C1357" s="269"/>
      <c r="D1357" s="239"/>
      <c r="E1357" s="270"/>
      <c r="F1357" s="166"/>
      <c r="G1357" s="166"/>
      <c r="H1357" s="166"/>
      <c r="I1357" s="166"/>
      <c r="J1357" s="166"/>
      <c r="K1357" s="166"/>
      <c r="L1357" s="166"/>
      <c r="M1357" s="166"/>
    </row>
    <row r="1358" spans="1:13" x14ac:dyDescent="0.3">
      <c r="A1358" s="105"/>
      <c r="B1358" s="244"/>
      <c r="C1358" s="269"/>
      <c r="D1358" s="239"/>
      <c r="E1358" s="270"/>
      <c r="F1358" s="166"/>
      <c r="G1358" s="166"/>
      <c r="H1358" s="166"/>
      <c r="I1358" s="166"/>
      <c r="J1358" s="166"/>
      <c r="K1358" s="166"/>
      <c r="L1358" s="166"/>
      <c r="M1358" s="166"/>
    </row>
    <row r="1359" spans="1:13" x14ac:dyDescent="0.3">
      <c r="A1359" s="105"/>
      <c r="B1359" s="244"/>
      <c r="C1359" s="269"/>
      <c r="D1359" s="239"/>
      <c r="E1359" s="270"/>
      <c r="F1359" s="166"/>
      <c r="G1359" s="166"/>
      <c r="H1359" s="166"/>
      <c r="I1359" s="166"/>
      <c r="J1359" s="166"/>
      <c r="K1359" s="166"/>
      <c r="L1359" s="166"/>
      <c r="M1359" s="166"/>
    </row>
    <row r="1360" spans="1:13" x14ac:dyDescent="0.3">
      <c r="A1360" s="105"/>
      <c r="B1360" s="244"/>
      <c r="C1360" s="269"/>
      <c r="D1360" s="239"/>
      <c r="E1360" s="270"/>
      <c r="F1360" s="166"/>
      <c r="G1360" s="166"/>
      <c r="H1360" s="166"/>
      <c r="I1360" s="166"/>
      <c r="J1360" s="166"/>
      <c r="K1360" s="166"/>
      <c r="L1360" s="166"/>
      <c r="M1360" s="166"/>
    </row>
    <row r="1361" spans="1:13" x14ac:dyDescent="0.3">
      <c r="A1361" s="105"/>
      <c r="B1361" s="244"/>
      <c r="C1361" s="269"/>
      <c r="D1361" s="239"/>
      <c r="E1361" s="270"/>
      <c r="F1361" s="166"/>
      <c r="G1361" s="166"/>
      <c r="H1361" s="166"/>
      <c r="I1361" s="166"/>
      <c r="J1361" s="166"/>
      <c r="K1361" s="166"/>
      <c r="L1361" s="166"/>
      <c r="M1361" s="166"/>
    </row>
    <row r="1362" spans="1:13" x14ac:dyDescent="0.3">
      <c r="A1362" s="105"/>
      <c r="B1362" s="244"/>
      <c r="C1362" s="269"/>
      <c r="D1362" s="239"/>
      <c r="E1362" s="270"/>
      <c r="F1362" s="166"/>
      <c r="G1362" s="166"/>
      <c r="H1362" s="166"/>
      <c r="I1362" s="166"/>
      <c r="J1362" s="166"/>
      <c r="K1362" s="166"/>
      <c r="L1362" s="166"/>
      <c r="M1362" s="166"/>
    </row>
    <row r="1363" spans="1:13" x14ac:dyDescent="0.3">
      <c r="A1363" s="105"/>
      <c r="B1363" s="244"/>
      <c r="C1363" s="269"/>
      <c r="D1363" s="239"/>
      <c r="E1363" s="270"/>
      <c r="F1363" s="166"/>
      <c r="G1363" s="166"/>
      <c r="H1363" s="166"/>
      <c r="I1363" s="166"/>
      <c r="J1363" s="166"/>
      <c r="K1363" s="166"/>
      <c r="L1363" s="166"/>
      <c r="M1363" s="166"/>
    </row>
    <row r="1364" spans="1:13" x14ac:dyDescent="0.3">
      <c r="A1364" s="105"/>
      <c r="B1364" s="244"/>
      <c r="C1364" s="269"/>
      <c r="D1364" s="239"/>
      <c r="E1364" s="270"/>
      <c r="F1364" s="166"/>
      <c r="G1364" s="166"/>
      <c r="H1364" s="166"/>
      <c r="I1364" s="166"/>
      <c r="J1364" s="166"/>
      <c r="K1364" s="166"/>
      <c r="L1364" s="166"/>
      <c r="M1364" s="166"/>
    </row>
    <row r="1365" spans="1:13" x14ac:dyDescent="0.3">
      <c r="A1365" s="105"/>
      <c r="B1365" s="244"/>
      <c r="C1365" s="269"/>
      <c r="D1365" s="239"/>
      <c r="E1365" s="270"/>
      <c r="F1365" s="166"/>
      <c r="G1365" s="166"/>
      <c r="H1365" s="166"/>
      <c r="I1365" s="166"/>
      <c r="J1365" s="166"/>
      <c r="K1365" s="166"/>
      <c r="L1365" s="166"/>
      <c r="M1365" s="166"/>
    </row>
    <row r="1366" spans="1:13" x14ac:dyDescent="0.3">
      <c r="A1366" s="105"/>
      <c r="B1366" s="244"/>
      <c r="C1366" s="269"/>
      <c r="D1366" s="239"/>
      <c r="E1366" s="270"/>
      <c r="F1366" s="166"/>
      <c r="G1366" s="166"/>
      <c r="H1366" s="166"/>
      <c r="I1366" s="166"/>
      <c r="J1366" s="166"/>
      <c r="K1366" s="166"/>
      <c r="L1366" s="166"/>
      <c r="M1366" s="166"/>
    </row>
    <row r="1367" spans="1:13" x14ac:dyDescent="0.3">
      <c r="A1367" s="105"/>
      <c r="B1367" s="244"/>
      <c r="C1367" s="269"/>
      <c r="D1367" s="239"/>
      <c r="E1367" s="270"/>
      <c r="F1367" s="166"/>
      <c r="G1367" s="166"/>
      <c r="H1367" s="166"/>
      <c r="I1367" s="166"/>
      <c r="J1367" s="166"/>
      <c r="K1367" s="166"/>
      <c r="L1367" s="166"/>
      <c r="M1367" s="166"/>
    </row>
    <row r="1368" spans="1:13" x14ac:dyDescent="0.3">
      <c r="A1368" s="105"/>
      <c r="B1368" s="244"/>
      <c r="C1368" s="269"/>
      <c r="D1368" s="239"/>
      <c r="E1368" s="270"/>
      <c r="F1368" s="166"/>
      <c r="G1368" s="166"/>
      <c r="H1368" s="166"/>
      <c r="I1368" s="166"/>
      <c r="J1368" s="166"/>
      <c r="K1368" s="166"/>
      <c r="L1368" s="166"/>
      <c r="M1368" s="166"/>
    </row>
    <row r="1369" spans="1:13" x14ac:dyDescent="0.3">
      <c r="A1369" s="105"/>
      <c r="B1369" s="244"/>
      <c r="C1369" s="269"/>
      <c r="D1369" s="239"/>
      <c r="E1369" s="270"/>
      <c r="F1369" s="166"/>
      <c r="G1369" s="166"/>
      <c r="H1369" s="166"/>
      <c r="I1369" s="166"/>
      <c r="J1369" s="166"/>
      <c r="K1369" s="166"/>
      <c r="L1369" s="166"/>
      <c r="M1369" s="166"/>
    </row>
    <row r="1370" spans="1:13" x14ac:dyDescent="0.3">
      <c r="A1370" s="105"/>
      <c r="B1370" s="244"/>
      <c r="C1370" s="269"/>
      <c r="D1370" s="239"/>
      <c r="E1370" s="270"/>
      <c r="F1370" s="166"/>
      <c r="G1370" s="166"/>
      <c r="H1370" s="166"/>
      <c r="I1370" s="166"/>
      <c r="J1370" s="166"/>
      <c r="K1370" s="166"/>
      <c r="L1370" s="166"/>
      <c r="M1370" s="166"/>
    </row>
    <row r="1371" spans="1:13" x14ac:dyDescent="0.3">
      <c r="A1371" s="105"/>
      <c r="B1371" s="244"/>
      <c r="C1371" s="269"/>
      <c r="D1371" s="239"/>
      <c r="E1371" s="270"/>
      <c r="F1371" s="166"/>
      <c r="G1371" s="166"/>
      <c r="H1371" s="166"/>
      <c r="I1371" s="166"/>
      <c r="J1371" s="166"/>
      <c r="K1371" s="166"/>
      <c r="L1371" s="166"/>
      <c r="M1371" s="166"/>
    </row>
    <row r="1372" spans="1:13" x14ac:dyDescent="0.3">
      <c r="A1372" s="105"/>
      <c r="B1372" s="244"/>
      <c r="C1372" s="269"/>
      <c r="D1372" s="239"/>
      <c r="E1372" s="270"/>
      <c r="F1372" s="166"/>
      <c r="G1372" s="166"/>
      <c r="H1372" s="166"/>
      <c r="I1372" s="166"/>
      <c r="J1372" s="166"/>
      <c r="K1372" s="166"/>
      <c r="L1372" s="166"/>
      <c r="M1372" s="166"/>
    </row>
    <row r="1373" spans="1:13" x14ac:dyDescent="0.3">
      <c r="A1373" s="105"/>
      <c r="B1373" s="244"/>
      <c r="C1373" s="269"/>
      <c r="D1373" s="239"/>
      <c r="E1373" s="270"/>
      <c r="F1373" s="166"/>
      <c r="G1373" s="166"/>
      <c r="H1373" s="166"/>
      <c r="I1373" s="166"/>
      <c r="J1373" s="166"/>
      <c r="K1373" s="166"/>
      <c r="L1373" s="166"/>
      <c r="M1373" s="166"/>
    </row>
    <row r="1374" spans="1:13" x14ac:dyDescent="0.3">
      <c r="A1374" s="105"/>
      <c r="B1374" s="244"/>
      <c r="C1374" s="269"/>
      <c r="D1374" s="239"/>
      <c r="E1374" s="270"/>
      <c r="F1374" s="166"/>
      <c r="G1374" s="166"/>
      <c r="H1374" s="166"/>
      <c r="I1374" s="166"/>
      <c r="J1374" s="166"/>
      <c r="K1374" s="166"/>
      <c r="L1374" s="166"/>
      <c r="M1374" s="166"/>
    </row>
    <row r="1375" spans="1:13" x14ac:dyDescent="0.3">
      <c r="A1375" s="105"/>
      <c r="B1375" s="244"/>
      <c r="C1375" s="269"/>
      <c r="D1375" s="239"/>
      <c r="E1375" s="270"/>
      <c r="F1375" s="166"/>
      <c r="G1375" s="166"/>
      <c r="H1375" s="166"/>
      <c r="I1375" s="166"/>
      <c r="J1375" s="166"/>
      <c r="K1375" s="166"/>
      <c r="L1375" s="166"/>
      <c r="M1375" s="166"/>
    </row>
    <row r="1376" spans="1:13" x14ac:dyDescent="0.3">
      <c r="A1376" s="105"/>
      <c r="B1376" s="244"/>
      <c r="C1376" s="269"/>
      <c r="D1376" s="239"/>
      <c r="E1376" s="270"/>
      <c r="F1376" s="166"/>
      <c r="G1376" s="166"/>
      <c r="H1376" s="166"/>
      <c r="I1376" s="166"/>
      <c r="J1376" s="166"/>
      <c r="K1376" s="166"/>
      <c r="L1376" s="166"/>
      <c r="M1376" s="166"/>
    </row>
    <row r="1377" spans="1:13" x14ac:dyDescent="0.3">
      <c r="A1377" s="105"/>
      <c r="B1377" s="244"/>
      <c r="C1377" s="269"/>
      <c r="D1377" s="239"/>
      <c r="E1377" s="270"/>
      <c r="F1377" s="166"/>
      <c r="G1377" s="166"/>
      <c r="H1377" s="166"/>
      <c r="I1377" s="166"/>
      <c r="J1377" s="166"/>
      <c r="K1377" s="166"/>
      <c r="L1377" s="166"/>
      <c r="M1377" s="166"/>
    </row>
    <row r="1378" spans="1:13" x14ac:dyDescent="0.3">
      <c r="A1378" s="105"/>
      <c r="B1378" s="244"/>
      <c r="C1378" s="269"/>
      <c r="D1378" s="239"/>
      <c r="E1378" s="270"/>
      <c r="F1378" s="166"/>
      <c r="G1378" s="166"/>
      <c r="H1378" s="166"/>
      <c r="I1378" s="166"/>
      <c r="J1378" s="166"/>
      <c r="K1378" s="166"/>
      <c r="L1378" s="166"/>
      <c r="M1378" s="166"/>
    </row>
    <row r="1379" spans="1:13" x14ac:dyDescent="0.3">
      <c r="A1379" s="105"/>
      <c r="B1379" s="244"/>
      <c r="C1379" s="269"/>
      <c r="D1379" s="239"/>
      <c r="E1379" s="270"/>
      <c r="F1379" s="166"/>
      <c r="G1379" s="166"/>
      <c r="H1379" s="166"/>
      <c r="I1379" s="166"/>
      <c r="J1379" s="166"/>
      <c r="K1379" s="166"/>
      <c r="L1379" s="166"/>
      <c r="M1379" s="166"/>
    </row>
    <row r="1380" spans="1:13" x14ac:dyDescent="0.3">
      <c r="A1380" s="105"/>
      <c r="B1380" s="244"/>
      <c r="C1380" s="269"/>
      <c r="D1380" s="239"/>
      <c r="E1380" s="270"/>
      <c r="F1380" s="166"/>
      <c r="G1380" s="166"/>
      <c r="H1380" s="166"/>
      <c r="I1380" s="166"/>
      <c r="J1380" s="166"/>
      <c r="K1380" s="166"/>
      <c r="L1380" s="166"/>
      <c r="M1380" s="166"/>
    </row>
    <row r="1381" spans="1:13" x14ac:dyDescent="0.3">
      <c r="A1381" s="105"/>
      <c r="B1381" s="244"/>
      <c r="C1381" s="269"/>
      <c r="D1381" s="239"/>
      <c r="E1381" s="270"/>
      <c r="F1381" s="166"/>
      <c r="G1381" s="166"/>
      <c r="H1381" s="166"/>
      <c r="I1381" s="166"/>
      <c r="J1381" s="166"/>
      <c r="K1381" s="166"/>
      <c r="L1381" s="166"/>
      <c r="M1381" s="166"/>
    </row>
    <row r="1382" spans="1:13" x14ac:dyDescent="0.3">
      <c r="A1382" s="105"/>
      <c r="B1382" s="244"/>
      <c r="C1382" s="269"/>
      <c r="D1382" s="239"/>
      <c r="E1382" s="270"/>
      <c r="F1382" s="166"/>
      <c r="G1382" s="166"/>
      <c r="H1382" s="166"/>
      <c r="I1382" s="166"/>
      <c r="J1382" s="166"/>
      <c r="K1382" s="166"/>
      <c r="L1382" s="166"/>
      <c r="M1382" s="166"/>
    </row>
    <row r="1383" spans="1:13" x14ac:dyDescent="0.3">
      <c r="A1383" s="105"/>
      <c r="B1383" s="244"/>
      <c r="C1383" s="269"/>
      <c r="D1383" s="239"/>
      <c r="E1383" s="270"/>
      <c r="F1383" s="166"/>
      <c r="G1383" s="166"/>
      <c r="H1383" s="166"/>
      <c r="I1383" s="166"/>
      <c r="J1383" s="166"/>
      <c r="K1383" s="166"/>
      <c r="L1383" s="166"/>
      <c r="M1383" s="166"/>
    </row>
    <row r="1384" spans="1:13" x14ac:dyDescent="0.3">
      <c r="A1384" s="105"/>
      <c r="B1384" s="244"/>
      <c r="C1384" s="269"/>
      <c r="D1384" s="239"/>
      <c r="E1384" s="270"/>
      <c r="F1384" s="166"/>
      <c r="G1384" s="166"/>
      <c r="H1384" s="166"/>
      <c r="I1384" s="166"/>
      <c r="J1384" s="166"/>
      <c r="K1384" s="166"/>
      <c r="L1384" s="166"/>
      <c r="M1384" s="166"/>
    </row>
    <row r="1385" spans="1:13" x14ac:dyDescent="0.3">
      <c r="A1385" s="105"/>
      <c r="B1385" s="244"/>
      <c r="C1385" s="269"/>
      <c r="D1385" s="239"/>
      <c r="E1385" s="270"/>
      <c r="F1385" s="166"/>
      <c r="G1385" s="166"/>
      <c r="H1385" s="166"/>
      <c r="I1385" s="166"/>
      <c r="J1385" s="166"/>
      <c r="K1385" s="166"/>
      <c r="L1385" s="166"/>
      <c r="M1385" s="166"/>
    </row>
    <row r="1386" spans="1:13" x14ac:dyDescent="0.3">
      <c r="A1386" s="105"/>
      <c r="B1386" s="244"/>
      <c r="C1386" s="269"/>
      <c r="D1386" s="239"/>
      <c r="E1386" s="270"/>
      <c r="F1386" s="166"/>
      <c r="G1386" s="166"/>
      <c r="H1386" s="166"/>
      <c r="I1386" s="166"/>
      <c r="J1386" s="166"/>
      <c r="K1386" s="166"/>
      <c r="L1386" s="166"/>
      <c r="M1386" s="166"/>
    </row>
    <row r="1387" spans="1:13" x14ac:dyDescent="0.3">
      <c r="A1387" s="105"/>
      <c r="B1387" s="244"/>
      <c r="C1387" s="269"/>
      <c r="D1387" s="239"/>
      <c r="E1387" s="270"/>
      <c r="F1387" s="166"/>
      <c r="G1387" s="166"/>
      <c r="H1387" s="166"/>
      <c r="I1387" s="166"/>
      <c r="J1387" s="166"/>
      <c r="K1387" s="166"/>
      <c r="L1387" s="166"/>
      <c r="M1387" s="166"/>
    </row>
    <row r="1388" spans="1:13" x14ac:dyDescent="0.3">
      <c r="A1388" s="105"/>
      <c r="B1388" s="244"/>
      <c r="C1388" s="269"/>
      <c r="D1388" s="239"/>
      <c r="E1388" s="270"/>
      <c r="F1388" s="166"/>
      <c r="G1388" s="166"/>
      <c r="H1388" s="166"/>
      <c r="I1388" s="166"/>
      <c r="J1388" s="166"/>
      <c r="K1388" s="166"/>
      <c r="L1388" s="166"/>
      <c r="M1388" s="166"/>
    </row>
    <row r="1389" spans="1:13" x14ac:dyDescent="0.3">
      <c r="A1389" s="105"/>
      <c r="B1389" s="244"/>
      <c r="C1389" s="269"/>
      <c r="D1389" s="239"/>
      <c r="E1389" s="270"/>
      <c r="F1389" s="166"/>
      <c r="G1389" s="166"/>
      <c r="H1389" s="166"/>
      <c r="I1389" s="166"/>
      <c r="J1389" s="166"/>
      <c r="K1389" s="166"/>
      <c r="L1389" s="166"/>
      <c r="M1389" s="166"/>
    </row>
    <row r="1390" spans="1:13" x14ac:dyDescent="0.3">
      <c r="A1390" s="105"/>
      <c r="B1390" s="244"/>
      <c r="C1390" s="269"/>
      <c r="D1390" s="239"/>
      <c r="E1390" s="270"/>
      <c r="F1390" s="166"/>
      <c r="G1390" s="166"/>
      <c r="H1390" s="166"/>
      <c r="I1390" s="166"/>
      <c r="J1390" s="166"/>
      <c r="K1390" s="166"/>
      <c r="L1390" s="166"/>
      <c r="M1390" s="166"/>
    </row>
    <row r="1391" spans="1:13" x14ac:dyDescent="0.3">
      <c r="A1391" s="105"/>
      <c r="B1391" s="244"/>
      <c r="C1391" s="269"/>
      <c r="D1391" s="239"/>
      <c r="E1391" s="270"/>
      <c r="F1391" s="166"/>
      <c r="G1391" s="166"/>
      <c r="H1391" s="166"/>
      <c r="I1391" s="166"/>
      <c r="J1391" s="166"/>
      <c r="K1391" s="166"/>
      <c r="L1391" s="166"/>
      <c r="M1391" s="166"/>
    </row>
    <row r="1392" spans="1:13" x14ac:dyDescent="0.3">
      <c r="A1392" s="105"/>
      <c r="B1392" s="244"/>
      <c r="C1392" s="269"/>
      <c r="D1392" s="239"/>
      <c r="E1392" s="270"/>
      <c r="F1392" s="166"/>
      <c r="G1392" s="166"/>
      <c r="H1392" s="166"/>
      <c r="I1392" s="166"/>
      <c r="J1392" s="166"/>
      <c r="K1392" s="166"/>
      <c r="L1392" s="166"/>
      <c r="M1392" s="166"/>
    </row>
    <row r="1393" spans="1:13" x14ac:dyDescent="0.3">
      <c r="A1393" s="105"/>
      <c r="B1393" s="244"/>
      <c r="C1393" s="269"/>
      <c r="D1393" s="239"/>
      <c r="E1393" s="270"/>
      <c r="F1393" s="166"/>
      <c r="G1393" s="166"/>
      <c r="H1393" s="166"/>
      <c r="I1393" s="166"/>
      <c r="J1393" s="166"/>
      <c r="K1393" s="166"/>
      <c r="L1393" s="166"/>
      <c r="M1393" s="166"/>
    </row>
    <row r="1394" spans="1:13" x14ac:dyDescent="0.3">
      <c r="A1394" s="105"/>
      <c r="B1394" s="244"/>
      <c r="C1394" s="269"/>
      <c r="D1394" s="239"/>
      <c r="E1394" s="270"/>
      <c r="F1394" s="166"/>
      <c r="G1394" s="166"/>
      <c r="H1394" s="166"/>
      <c r="I1394" s="166"/>
      <c r="J1394" s="166"/>
      <c r="K1394" s="166"/>
      <c r="L1394" s="166"/>
      <c r="M1394" s="166"/>
    </row>
    <row r="1395" spans="1:13" x14ac:dyDescent="0.3">
      <c r="A1395" s="105"/>
      <c r="B1395" s="244"/>
      <c r="C1395" s="269"/>
      <c r="D1395" s="239"/>
      <c r="E1395" s="270"/>
      <c r="F1395" s="166"/>
      <c r="G1395" s="166"/>
      <c r="H1395" s="166"/>
      <c r="I1395" s="166"/>
      <c r="J1395" s="166"/>
      <c r="K1395" s="166"/>
      <c r="L1395" s="166"/>
      <c r="M1395" s="166"/>
    </row>
    <row r="1396" spans="1:13" x14ac:dyDescent="0.3">
      <c r="A1396" s="105"/>
      <c r="B1396" s="244"/>
      <c r="C1396" s="269"/>
      <c r="D1396" s="239"/>
      <c r="E1396" s="270"/>
      <c r="F1396" s="166"/>
      <c r="G1396" s="166"/>
      <c r="H1396" s="166"/>
      <c r="I1396" s="166"/>
      <c r="J1396" s="166"/>
      <c r="K1396" s="166"/>
      <c r="L1396" s="166"/>
      <c r="M1396" s="166"/>
    </row>
    <row r="1397" spans="1:13" x14ac:dyDescent="0.3">
      <c r="A1397" s="105"/>
      <c r="B1397" s="244"/>
      <c r="C1397" s="269"/>
      <c r="D1397" s="239"/>
      <c r="E1397" s="270"/>
      <c r="F1397" s="166"/>
      <c r="G1397" s="166"/>
      <c r="H1397" s="166"/>
      <c r="I1397" s="166"/>
      <c r="J1397" s="166"/>
      <c r="K1397" s="166"/>
      <c r="L1397" s="166"/>
      <c r="M1397" s="166"/>
    </row>
    <row r="1398" spans="1:13" x14ac:dyDescent="0.3">
      <c r="A1398" s="105"/>
      <c r="B1398" s="244"/>
      <c r="C1398" s="269"/>
      <c r="D1398" s="239"/>
      <c r="E1398" s="270"/>
      <c r="F1398" s="166"/>
      <c r="G1398" s="166"/>
      <c r="H1398" s="166"/>
      <c r="I1398" s="166"/>
      <c r="J1398" s="166"/>
      <c r="K1398" s="166"/>
      <c r="L1398" s="166"/>
      <c r="M1398" s="166"/>
    </row>
    <row r="1399" spans="1:13" x14ac:dyDescent="0.3">
      <c r="A1399" s="105"/>
      <c r="B1399" s="244"/>
      <c r="C1399" s="269"/>
      <c r="D1399" s="239"/>
      <c r="E1399" s="270"/>
      <c r="F1399" s="166"/>
      <c r="G1399" s="166"/>
      <c r="H1399" s="166"/>
      <c r="I1399" s="166"/>
      <c r="J1399" s="166"/>
      <c r="K1399" s="166"/>
      <c r="L1399" s="166"/>
      <c r="M1399" s="166"/>
    </row>
    <row r="1400" spans="1:13" x14ac:dyDescent="0.3">
      <c r="A1400" s="105"/>
      <c r="B1400" s="244"/>
      <c r="C1400" s="269"/>
      <c r="D1400" s="239"/>
      <c r="E1400" s="270"/>
      <c r="F1400" s="166"/>
      <c r="G1400" s="166"/>
      <c r="H1400" s="166"/>
      <c r="I1400" s="166"/>
      <c r="J1400" s="166"/>
      <c r="K1400" s="166"/>
      <c r="L1400" s="166"/>
      <c r="M1400" s="166"/>
    </row>
    <row r="1401" spans="1:13" x14ac:dyDescent="0.3">
      <c r="A1401" s="105"/>
      <c r="B1401" s="244"/>
      <c r="C1401" s="269"/>
      <c r="D1401" s="239"/>
      <c r="E1401" s="270"/>
      <c r="F1401" s="166"/>
      <c r="G1401" s="166"/>
      <c r="H1401" s="166"/>
      <c r="I1401" s="166"/>
      <c r="J1401" s="166"/>
      <c r="K1401" s="166"/>
      <c r="L1401" s="166"/>
      <c r="M1401" s="166"/>
    </row>
    <row r="1402" spans="1:13" x14ac:dyDescent="0.3">
      <c r="A1402" s="105"/>
      <c r="B1402" s="244"/>
      <c r="C1402" s="269"/>
      <c r="D1402" s="239"/>
      <c r="E1402" s="270"/>
      <c r="F1402" s="166"/>
      <c r="G1402" s="166"/>
      <c r="H1402" s="166"/>
      <c r="I1402" s="166"/>
      <c r="J1402" s="166"/>
      <c r="K1402" s="166"/>
      <c r="L1402" s="166"/>
      <c r="M1402" s="166"/>
    </row>
    <row r="1403" spans="1:13" x14ac:dyDescent="0.3">
      <c r="A1403" s="105"/>
      <c r="B1403" s="244"/>
      <c r="C1403" s="269"/>
      <c r="D1403" s="239"/>
      <c r="E1403" s="270"/>
      <c r="F1403" s="166"/>
      <c r="G1403" s="166"/>
      <c r="H1403" s="166"/>
      <c r="I1403" s="166"/>
      <c r="J1403" s="166"/>
      <c r="K1403" s="166"/>
      <c r="L1403" s="166"/>
      <c r="M1403" s="166"/>
    </row>
    <row r="1404" spans="1:13" x14ac:dyDescent="0.3">
      <c r="A1404" s="105"/>
      <c r="B1404" s="244"/>
      <c r="C1404" s="269"/>
      <c r="D1404" s="239"/>
      <c r="E1404" s="270"/>
      <c r="F1404" s="166"/>
      <c r="G1404" s="166"/>
      <c r="H1404" s="166"/>
      <c r="I1404" s="166"/>
      <c r="J1404" s="166"/>
      <c r="K1404" s="166"/>
      <c r="L1404" s="166"/>
      <c r="M1404" s="166"/>
    </row>
    <row r="1405" spans="1:13" x14ac:dyDescent="0.3">
      <c r="A1405" s="105"/>
      <c r="B1405" s="244"/>
      <c r="C1405" s="269"/>
      <c r="D1405" s="239"/>
      <c r="E1405" s="270"/>
      <c r="F1405" s="166"/>
      <c r="G1405" s="166"/>
      <c r="H1405" s="166"/>
      <c r="I1405" s="166"/>
      <c r="J1405" s="166"/>
      <c r="K1405" s="166"/>
      <c r="L1405" s="166"/>
      <c r="M1405" s="166"/>
    </row>
    <row r="1406" spans="1:13" x14ac:dyDescent="0.3">
      <c r="A1406" s="105"/>
      <c r="B1406" s="244"/>
      <c r="C1406" s="269"/>
      <c r="D1406" s="239"/>
      <c r="E1406" s="270"/>
      <c r="F1406" s="166"/>
      <c r="G1406" s="166"/>
      <c r="H1406" s="166"/>
      <c r="I1406" s="166"/>
      <c r="J1406" s="166"/>
      <c r="K1406" s="166"/>
      <c r="L1406" s="166"/>
      <c r="M1406" s="166"/>
    </row>
    <row r="1407" spans="1:13" x14ac:dyDescent="0.3">
      <c r="A1407" s="105"/>
      <c r="B1407" s="244"/>
      <c r="C1407" s="269"/>
      <c r="D1407" s="239"/>
      <c r="E1407" s="270"/>
      <c r="F1407" s="166"/>
      <c r="G1407" s="166"/>
      <c r="H1407" s="166"/>
      <c r="I1407" s="166"/>
      <c r="J1407" s="166"/>
      <c r="K1407" s="166"/>
      <c r="L1407" s="166"/>
      <c r="M1407" s="166"/>
    </row>
    <row r="1408" spans="1:13" x14ac:dyDescent="0.3">
      <c r="A1408" s="105"/>
      <c r="B1408" s="244"/>
      <c r="C1408" s="269"/>
      <c r="D1408" s="239"/>
      <c r="E1408" s="270"/>
      <c r="F1408" s="166"/>
      <c r="G1408" s="166"/>
      <c r="H1408" s="166"/>
      <c r="I1408" s="166"/>
      <c r="J1408" s="166"/>
      <c r="K1408" s="166"/>
      <c r="L1408" s="166"/>
      <c r="M1408" s="166"/>
    </row>
    <row r="1409" spans="1:13" x14ac:dyDescent="0.3">
      <c r="A1409" s="105"/>
      <c r="B1409" s="244"/>
      <c r="C1409" s="269"/>
      <c r="D1409" s="239"/>
      <c r="E1409" s="270"/>
      <c r="F1409" s="166"/>
      <c r="G1409" s="166"/>
      <c r="H1409" s="166"/>
      <c r="I1409" s="166"/>
      <c r="J1409" s="166"/>
      <c r="K1409" s="166"/>
      <c r="L1409" s="166"/>
      <c r="M1409" s="166"/>
    </row>
    <row r="1410" spans="1:13" x14ac:dyDescent="0.3">
      <c r="A1410" s="105"/>
      <c r="B1410" s="244"/>
      <c r="C1410" s="269"/>
      <c r="D1410" s="239"/>
      <c r="E1410" s="270"/>
      <c r="F1410" s="166"/>
      <c r="G1410" s="166"/>
      <c r="H1410" s="166"/>
      <c r="I1410" s="166"/>
      <c r="J1410" s="166"/>
      <c r="K1410" s="166"/>
      <c r="L1410" s="166"/>
      <c r="M1410" s="166"/>
    </row>
    <row r="1411" spans="1:13" x14ac:dyDescent="0.3">
      <c r="A1411" s="105"/>
      <c r="B1411" s="244"/>
      <c r="C1411" s="269"/>
      <c r="D1411" s="239"/>
      <c r="E1411" s="270"/>
      <c r="F1411" s="166"/>
      <c r="G1411" s="166"/>
      <c r="H1411" s="166"/>
      <c r="I1411" s="166"/>
      <c r="J1411" s="166"/>
      <c r="K1411" s="166"/>
      <c r="L1411" s="166"/>
      <c r="M1411" s="166"/>
    </row>
    <row r="1412" spans="1:13" x14ac:dyDescent="0.3">
      <c r="A1412" s="105"/>
      <c r="B1412" s="244"/>
      <c r="C1412" s="269"/>
      <c r="D1412" s="239"/>
      <c r="E1412" s="270"/>
      <c r="F1412" s="166"/>
      <c r="G1412" s="166"/>
      <c r="H1412" s="166"/>
      <c r="I1412" s="166"/>
      <c r="J1412" s="166"/>
      <c r="K1412" s="166"/>
      <c r="L1412" s="166"/>
      <c r="M1412" s="166"/>
    </row>
    <row r="1413" spans="1:13" x14ac:dyDescent="0.3">
      <c r="A1413" s="105"/>
      <c r="B1413" s="244"/>
      <c r="C1413" s="269"/>
      <c r="D1413" s="239"/>
      <c r="E1413" s="270"/>
      <c r="F1413" s="166"/>
      <c r="G1413" s="166"/>
      <c r="H1413" s="166"/>
      <c r="I1413" s="166"/>
      <c r="J1413" s="166"/>
      <c r="K1413" s="166"/>
      <c r="L1413" s="166"/>
      <c r="M1413" s="166"/>
    </row>
    <row r="1414" spans="1:13" x14ac:dyDescent="0.3">
      <c r="A1414" s="105"/>
      <c r="B1414" s="244"/>
      <c r="C1414" s="269"/>
      <c r="D1414" s="239"/>
      <c r="E1414" s="270"/>
      <c r="F1414" s="166"/>
      <c r="G1414" s="166"/>
      <c r="H1414" s="166"/>
      <c r="I1414" s="166"/>
      <c r="J1414" s="166"/>
      <c r="K1414" s="166"/>
      <c r="L1414" s="166"/>
      <c r="M1414" s="166"/>
    </row>
    <row r="1415" spans="1:13" x14ac:dyDescent="0.3">
      <c r="A1415" s="105"/>
      <c r="B1415" s="244"/>
      <c r="C1415" s="269"/>
      <c r="D1415" s="239"/>
      <c r="E1415" s="270"/>
      <c r="F1415" s="166"/>
      <c r="G1415" s="166"/>
      <c r="H1415" s="166"/>
      <c r="I1415" s="166"/>
      <c r="J1415" s="166"/>
      <c r="K1415" s="166"/>
      <c r="L1415" s="166"/>
      <c r="M1415" s="166"/>
    </row>
    <row r="1416" spans="1:13" x14ac:dyDescent="0.3">
      <c r="A1416" s="105"/>
      <c r="B1416" s="244"/>
      <c r="C1416" s="269"/>
      <c r="D1416" s="239"/>
      <c r="E1416" s="270"/>
      <c r="F1416" s="166"/>
      <c r="G1416" s="166"/>
      <c r="H1416" s="166"/>
      <c r="I1416" s="166"/>
      <c r="J1416" s="166"/>
      <c r="K1416" s="166"/>
      <c r="L1416" s="166"/>
      <c r="M1416" s="166"/>
    </row>
    <row r="1417" spans="1:13" x14ac:dyDescent="0.3">
      <c r="A1417" s="105"/>
      <c r="B1417" s="244"/>
      <c r="C1417" s="269"/>
      <c r="D1417" s="239"/>
      <c r="E1417" s="270"/>
      <c r="F1417" s="166"/>
      <c r="G1417" s="166"/>
      <c r="H1417" s="166"/>
      <c r="I1417" s="166"/>
      <c r="J1417" s="166"/>
      <c r="K1417" s="166"/>
      <c r="L1417" s="166"/>
      <c r="M1417" s="166"/>
    </row>
    <row r="1418" spans="1:13" x14ac:dyDescent="0.3">
      <c r="A1418" s="105"/>
      <c r="B1418" s="244"/>
      <c r="C1418" s="269"/>
      <c r="D1418" s="239"/>
      <c r="E1418" s="270"/>
      <c r="F1418" s="166"/>
      <c r="G1418" s="166"/>
      <c r="H1418" s="166"/>
      <c r="I1418" s="166"/>
      <c r="J1418" s="166"/>
      <c r="K1418" s="166"/>
      <c r="L1418" s="166"/>
      <c r="M1418" s="166"/>
    </row>
    <row r="1419" spans="1:13" x14ac:dyDescent="0.3">
      <c r="A1419" s="105"/>
      <c r="B1419" s="244"/>
      <c r="C1419" s="269"/>
      <c r="D1419" s="239"/>
      <c r="E1419" s="270"/>
      <c r="F1419" s="166"/>
      <c r="G1419" s="166"/>
      <c r="H1419" s="166"/>
      <c r="I1419" s="166"/>
      <c r="J1419" s="166"/>
      <c r="K1419" s="166"/>
      <c r="L1419" s="166"/>
      <c r="M1419" s="166"/>
    </row>
    <row r="1420" spans="1:13" x14ac:dyDescent="0.3">
      <c r="A1420" s="105"/>
      <c r="B1420" s="244"/>
      <c r="C1420" s="269"/>
      <c r="D1420" s="239"/>
      <c r="E1420" s="270"/>
      <c r="F1420" s="166"/>
      <c r="G1420" s="166"/>
      <c r="H1420" s="166"/>
      <c r="I1420" s="166"/>
      <c r="J1420" s="166"/>
      <c r="K1420" s="166"/>
      <c r="L1420" s="166"/>
      <c r="M1420" s="166"/>
    </row>
    <row r="1421" spans="1:13" x14ac:dyDescent="0.3">
      <c r="A1421" s="105"/>
      <c r="B1421" s="244"/>
      <c r="C1421" s="269"/>
      <c r="D1421" s="239"/>
      <c r="E1421" s="270"/>
      <c r="F1421" s="166"/>
      <c r="G1421" s="166"/>
      <c r="H1421" s="166"/>
      <c r="I1421" s="166"/>
      <c r="J1421" s="166"/>
      <c r="K1421" s="166"/>
      <c r="L1421" s="166"/>
      <c r="M1421" s="166"/>
    </row>
    <row r="1422" spans="1:13" x14ac:dyDescent="0.3">
      <c r="A1422" s="105"/>
      <c r="B1422" s="244"/>
      <c r="C1422" s="269"/>
      <c r="D1422" s="239"/>
      <c r="E1422" s="270"/>
      <c r="F1422" s="166"/>
      <c r="G1422" s="166"/>
      <c r="H1422" s="166"/>
      <c r="I1422" s="166"/>
      <c r="J1422" s="166"/>
      <c r="K1422" s="166"/>
      <c r="L1422" s="166"/>
      <c r="M1422" s="166"/>
    </row>
    <row r="1423" spans="1:13" x14ac:dyDescent="0.3">
      <c r="A1423" s="105"/>
      <c r="B1423" s="244"/>
      <c r="C1423" s="269"/>
      <c r="D1423" s="239"/>
      <c r="E1423" s="270"/>
      <c r="F1423" s="166"/>
      <c r="G1423" s="166"/>
      <c r="H1423" s="166"/>
      <c r="I1423" s="166"/>
      <c r="J1423" s="166"/>
      <c r="K1423" s="166"/>
      <c r="L1423" s="166"/>
      <c r="M1423" s="166"/>
    </row>
    <row r="1424" spans="1:13" x14ac:dyDescent="0.3">
      <c r="A1424" s="105"/>
      <c r="B1424" s="244"/>
      <c r="C1424" s="269"/>
      <c r="D1424" s="239"/>
      <c r="E1424" s="270"/>
      <c r="F1424" s="166"/>
      <c r="G1424" s="166"/>
      <c r="H1424" s="166"/>
      <c r="I1424" s="166"/>
      <c r="J1424" s="166"/>
      <c r="K1424" s="166"/>
      <c r="L1424" s="166"/>
      <c r="M1424" s="166"/>
    </row>
    <row r="1425" spans="1:13" x14ac:dyDescent="0.3">
      <c r="A1425" s="105"/>
      <c r="B1425" s="244"/>
      <c r="C1425" s="269"/>
      <c r="D1425" s="239"/>
      <c r="E1425" s="270"/>
      <c r="F1425" s="166"/>
      <c r="G1425" s="166"/>
      <c r="H1425" s="166"/>
      <c r="I1425" s="166"/>
      <c r="J1425" s="166"/>
      <c r="K1425" s="166"/>
      <c r="L1425" s="166"/>
      <c r="M1425" s="166"/>
    </row>
    <row r="1426" spans="1:13" x14ac:dyDescent="0.3">
      <c r="A1426" s="105"/>
      <c r="B1426" s="244"/>
      <c r="C1426" s="269"/>
      <c r="D1426" s="239"/>
      <c r="E1426" s="270"/>
      <c r="F1426" s="166"/>
      <c r="G1426" s="166"/>
      <c r="H1426" s="166"/>
      <c r="I1426" s="166"/>
      <c r="J1426" s="166"/>
      <c r="K1426" s="166"/>
      <c r="L1426" s="166"/>
      <c r="M1426" s="166"/>
    </row>
    <row r="1427" spans="1:13" x14ac:dyDescent="0.3">
      <c r="A1427" s="105"/>
      <c r="B1427" s="244"/>
      <c r="C1427" s="269"/>
      <c r="D1427" s="239"/>
      <c r="E1427" s="270"/>
      <c r="F1427" s="166"/>
      <c r="G1427" s="166"/>
      <c r="H1427" s="166"/>
      <c r="I1427" s="166"/>
      <c r="J1427" s="166"/>
      <c r="K1427" s="166"/>
      <c r="L1427" s="166"/>
      <c r="M1427" s="166"/>
    </row>
    <row r="1428" spans="1:13" x14ac:dyDescent="0.3">
      <c r="A1428" s="105"/>
      <c r="B1428" s="244"/>
      <c r="C1428" s="269"/>
      <c r="D1428" s="239"/>
      <c r="E1428" s="270"/>
      <c r="F1428" s="166"/>
      <c r="G1428" s="166"/>
      <c r="H1428" s="166"/>
      <c r="I1428" s="166"/>
      <c r="J1428" s="166"/>
      <c r="K1428" s="166"/>
      <c r="L1428" s="166"/>
      <c r="M1428" s="166"/>
    </row>
    <row r="1429" spans="1:13" x14ac:dyDescent="0.3">
      <c r="A1429" s="105"/>
      <c r="B1429" s="244"/>
      <c r="C1429" s="269"/>
      <c r="D1429" s="239"/>
      <c r="E1429" s="270"/>
      <c r="F1429" s="166"/>
      <c r="G1429" s="166"/>
      <c r="H1429" s="166"/>
      <c r="I1429" s="166"/>
      <c r="J1429" s="166"/>
      <c r="K1429" s="166"/>
      <c r="L1429" s="166"/>
      <c r="M1429" s="166"/>
    </row>
    <row r="1430" spans="1:13" x14ac:dyDescent="0.3">
      <c r="A1430" s="105"/>
      <c r="B1430" s="244"/>
      <c r="C1430" s="269"/>
      <c r="D1430" s="239"/>
      <c r="E1430" s="270"/>
      <c r="F1430" s="166"/>
      <c r="G1430" s="166"/>
      <c r="H1430" s="166"/>
      <c r="I1430" s="166"/>
      <c r="J1430" s="166"/>
      <c r="K1430" s="166"/>
      <c r="L1430" s="166"/>
      <c r="M1430" s="166"/>
    </row>
    <row r="1431" spans="1:13" x14ac:dyDescent="0.3">
      <c r="A1431" s="105"/>
      <c r="B1431" s="244"/>
      <c r="C1431" s="269"/>
      <c r="D1431" s="239"/>
      <c r="E1431" s="270"/>
      <c r="F1431" s="166"/>
      <c r="G1431" s="166"/>
      <c r="H1431" s="166"/>
      <c r="I1431" s="166"/>
      <c r="J1431" s="166"/>
      <c r="K1431" s="166"/>
      <c r="L1431" s="166"/>
      <c r="M1431" s="166"/>
    </row>
    <row r="1432" spans="1:13" x14ac:dyDescent="0.3">
      <c r="A1432" s="105"/>
      <c r="B1432" s="244"/>
      <c r="C1432" s="269"/>
      <c r="D1432" s="239"/>
      <c r="E1432" s="270"/>
      <c r="F1432" s="166"/>
      <c r="G1432" s="166"/>
      <c r="H1432" s="166"/>
      <c r="I1432" s="166"/>
      <c r="J1432" s="166"/>
      <c r="K1432" s="166"/>
      <c r="L1432" s="166"/>
      <c r="M1432" s="166"/>
    </row>
    <row r="1433" spans="1:13" x14ac:dyDescent="0.3">
      <c r="A1433" s="105"/>
      <c r="B1433" s="244"/>
      <c r="C1433" s="269"/>
      <c r="D1433" s="239"/>
      <c r="E1433" s="270"/>
      <c r="F1433" s="166"/>
      <c r="G1433" s="166"/>
      <c r="H1433" s="166"/>
      <c r="I1433" s="166"/>
      <c r="J1433" s="166"/>
      <c r="K1433" s="166"/>
      <c r="L1433" s="166"/>
      <c r="M1433" s="166"/>
    </row>
    <row r="1434" spans="1:13" x14ac:dyDescent="0.3">
      <c r="A1434" s="105"/>
      <c r="B1434" s="244"/>
      <c r="C1434" s="269"/>
      <c r="D1434" s="239"/>
      <c r="E1434" s="270"/>
      <c r="F1434" s="166"/>
      <c r="G1434" s="166"/>
      <c r="H1434" s="166"/>
      <c r="I1434" s="166"/>
      <c r="J1434" s="166"/>
      <c r="K1434" s="166"/>
      <c r="L1434" s="166"/>
      <c r="M1434" s="166"/>
    </row>
    <row r="1435" spans="1:13" x14ac:dyDescent="0.3">
      <c r="A1435" s="105"/>
      <c r="B1435" s="244"/>
      <c r="C1435" s="269"/>
      <c r="D1435" s="239"/>
      <c r="E1435" s="270"/>
      <c r="F1435" s="166"/>
      <c r="G1435" s="166"/>
      <c r="H1435" s="166"/>
      <c r="I1435" s="166"/>
      <c r="J1435" s="166"/>
      <c r="K1435" s="166"/>
      <c r="L1435" s="166"/>
      <c r="M1435" s="166"/>
    </row>
    <row r="1436" spans="1:13" x14ac:dyDescent="0.3">
      <c r="A1436" s="105"/>
      <c r="B1436" s="244"/>
      <c r="C1436" s="269"/>
      <c r="D1436" s="239"/>
      <c r="E1436" s="270"/>
      <c r="F1436" s="166"/>
      <c r="G1436" s="166"/>
      <c r="H1436" s="166"/>
      <c r="I1436" s="166"/>
      <c r="J1436" s="166"/>
      <c r="K1436" s="166"/>
      <c r="L1436" s="166"/>
      <c r="M1436" s="166"/>
    </row>
    <row r="1437" spans="1:13" x14ac:dyDescent="0.3">
      <c r="A1437" s="105"/>
      <c r="B1437" s="244"/>
      <c r="C1437" s="269"/>
      <c r="D1437" s="239"/>
      <c r="E1437" s="270"/>
      <c r="F1437" s="166"/>
      <c r="G1437" s="166"/>
      <c r="H1437" s="166"/>
      <c r="I1437" s="166"/>
      <c r="J1437" s="166"/>
      <c r="K1437" s="166"/>
      <c r="L1437" s="166"/>
      <c r="M1437" s="166"/>
    </row>
    <row r="1438" spans="1:13" x14ac:dyDescent="0.3">
      <c r="A1438" s="105"/>
      <c r="B1438" s="244"/>
      <c r="C1438" s="269"/>
      <c r="D1438" s="239"/>
      <c r="E1438" s="270"/>
      <c r="F1438" s="166"/>
      <c r="G1438" s="166"/>
      <c r="H1438" s="166"/>
      <c r="I1438" s="166"/>
      <c r="J1438" s="166"/>
      <c r="K1438" s="166"/>
      <c r="L1438" s="166"/>
      <c r="M1438" s="166"/>
    </row>
    <row r="1439" spans="1:13" x14ac:dyDescent="0.3">
      <c r="A1439" s="105"/>
      <c r="B1439" s="244"/>
      <c r="C1439" s="269"/>
      <c r="D1439" s="239"/>
      <c r="E1439" s="270"/>
      <c r="F1439" s="166"/>
      <c r="G1439" s="166"/>
      <c r="H1439" s="166"/>
      <c r="I1439" s="166"/>
      <c r="J1439" s="166"/>
      <c r="K1439" s="166"/>
      <c r="L1439" s="166"/>
      <c r="M1439" s="166"/>
    </row>
    <row r="1440" spans="1:13" x14ac:dyDescent="0.3">
      <c r="A1440" s="105"/>
      <c r="B1440" s="244"/>
      <c r="C1440" s="269"/>
      <c r="D1440" s="239"/>
      <c r="E1440" s="270"/>
      <c r="F1440" s="166"/>
      <c r="G1440" s="166"/>
      <c r="H1440" s="166"/>
      <c r="I1440" s="166"/>
      <c r="J1440" s="166"/>
      <c r="K1440" s="166"/>
      <c r="L1440" s="166"/>
      <c r="M1440" s="166"/>
    </row>
    <row r="1441" spans="1:13" x14ac:dyDescent="0.3">
      <c r="A1441" s="105"/>
      <c r="B1441" s="244"/>
      <c r="C1441" s="269"/>
      <c r="D1441" s="239"/>
      <c r="E1441" s="270"/>
      <c r="F1441" s="166"/>
      <c r="G1441" s="166"/>
      <c r="H1441" s="166"/>
      <c r="I1441" s="166"/>
      <c r="J1441" s="166"/>
      <c r="K1441" s="166"/>
      <c r="L1441" s="166"/>
      <c r="M1441" s="166"/>
    </row>
    <row r="1442" spans="1:13" x14ac:dyDescent="0.3">
      <c r="A1442" s="105"/>
      <c r="B1442" s="244"/>
      <c r="C1442" s="269"/>
      <c r="D1442" s="239"/>
      <c r="E1442" s="270"/>
      <c r="F1442" s="166"/>
      <c r="G1442" s="166"/>
      <c r="H1442" s="166"/>
      <c r="I1442" s="166"/>
      <c r="J1442" s="166"/>
      <c r="K1442" s="166"/>
      <c r="L1442" s="166"/>
      <c r="M1442" s="166"/>
    </row>
    <row r="1443" spans="1:13" x14ac:dyDescent="0.3">
      <c r="A1443" s="105"/>
      <c r="B1443" s="244"/>
      <c r="C1443" s="269"/>
      <c r="D1443" s="239"/>
      <c r="E1443" s="270"/>
      <c r="F1443" s="166"/>
      <c r="G1443" s="166"/>
      <c r="H1443" s="166"/>
      <c r="I1443" s="166"/>
      <c r="J1443" s="166"/>
      <c r="K1443" s="166"/>
      <c r="L1443" s="166"/>
      <c r="M1443" s="166"/>
    </row>
    <row r="1444" spans="1:13" x14ac:dyDescent="0.3">
      <c r="A1444" s="105"/>
      <c r="B1444" s="244"/>
      <c r="C1444" s="269"/>
      <c r="D1444" s="239"/>
      <c r="E1444" s="270"/>
      <c r="F1444" s="166"/>
      <c r="G1444" s="166"/>
      <c r="H1444" s="166"/>
      <c r="I1444" s="166"/>
      <c r="J1444" s="166"/>
      <c r="K1444" s="166"/>
      <c r="L1444" s="166"/>
      <c r="M1444" s="166"/>
    </row>
    <row r="1445" spans="1:13" x14ac:dyDescent="0.3">
      <c r="A1445" s="105"/>
      <c r="B1445" s="244"/>
      <c r="C1445" s="269"/>
      <c r="D1445" s="239"/>
      <c r="E1445" s="270"/>
      <c r="F1445" s="166"/>
      <c r="G1445" s="166"/>
      <c r="H1445" s="166"/>
      <c r="I1445" s="166"/>
      <c r="J1445" s="166"/>
      <c r="K1445" s="166"/>
      <c r="L1445" s="166"/>
      <c r="M1445" s="166"/>
    </row>
    <row r="1446" spans="1:13" x14ac:dyDescent="0.3">
      <c r="A1446" s="105"/>
      <c r="B1446" s="244"/>
      <c r="C1446" s="269"/>
      <c r="D1446" s="239"/>
      <c r="E1446" s="270"/>
      <c r="F1446" s="166"/>
      <c r="G1446" s="166"/>
      <c r="H1446" s="166"/>
      <c r="I1446" s="166"/>
      <c r="J1446" s="166"/>
      <c r="K1446" s="166"/>
      <c r="L1446" s="166"/>
      <c r="M1446" s="166"/>
    </row>
    <row r="1447" spans="1:13" x14ac:dyDescent="0.3">
      <c r="A1447" s="105"/>
      <c r="B1447" s="244"/>
      <c r="C1447" s="269"/>
      <c r="D1447" s="239"/>
      <c r="E1447" s="270"/>
      <c r="F1447" s="166"/>
      <c r="G1447" s="166"/>
      <c r="H1447" s="166"/>
      <c r="I1447" s="166"/>
      <c r="J1447" s="166"/>
      <c r="K1447" s="166"/>
      <c r="L1447" s="166"/>
      <c r="M1447" s="166"/>
    </row>
    <row r="1448" spans="1:13" x14ac:dyDescent="0.3">
      <c r="A1448" s="105"/>
      <c r="B1448" s="244"/>
      <c r="C1448" s="269"/>
      <c r="D1448" s="239"/>
      <c r="E1448" s="270"/>
      <c r="F1448" s="166"/>
      <c r="G1448" s="166"/>
      <c r="H1448" s="166"/>
      <c r="I1448" s="166"/>
      <c r="J1448" s="166"/>
      <c r="K1448" s="166"/>
      <c r="L1448" s="166"/>
      <c r="M1448" s="166"/>
    </row>
    <row r="1449" spans="1:13" x14ac:dyDescent="0.3">
      <c r="A1449" s="105"/>
      <c r="B1449" s="244"/>
      <c r="C1449" s="269"/>
      <c r="D1449" s="239"/>
      <c r="E1449" s="270"/>
      <c r="F1449" s="166"/>
      <c r="G1449" s="166"/>
      <c r="H1449" s="166"/>
      <c r="I1449" s="166"/>
      <c r="J1449" s="166"/>
      <c r="K1449" s="166"/>
      <c r="L1449" s="166"/>
      <c r="M1449" s="166"/>
    </row>
    <row r="1450" spans="1:13" x14ac:dyDescent="0.3">
      <c r="A1450" s="105"/>
      <c r="B1450" s="244"/>
      <c r="C1450" s="269"/>
      <c r="D1450" s="239"/>
      <c r="E1450" s="270"/>
      <c r="F1450" s="166"/>
      <c r="G1450" s="166"/>
      <c r="H1450" s="166"/>
      <c r="I1450" s="166"/>
      <c r="J1450" s="166"/>
      <c r="K1450" s="166"/>
      <c r="L1450" s="166"/>
      <c r="M1450" s="166"/>
    </row>
    <row r="1451" spans="1:13" x14ac:dyDescent="0.3">
      <c r="A1451" s="105"/>
      <c r="B1451" s="244"/>
      <c r="C1451" s="269"/>
      <c r="D1451" s="239"/>
      <c r="E1451" s="270"/>
      <c r="F1451" s="166"/>
      <c r="G1451" s="166"/>
      <c r="H1451" s="166"/>
      <c r="I1451" s="166"/>
      <c r="J1451" s="166"/>
      <c r="K1451" s="166"/>
      <c r="L1451" s="166"/>
      <c r="M1451" s="166"/>
    </row>
    <row r="1452" spans="1:13" x14ac:dyDescent="0.3">
      <c r="A1452" s="105"/>
      <c r="B1452" s="244"/>
      <c r="C1452" s="269"/>
      <c r="D1452" s="239"/>
      <c r="E1452" s="270"/>
      <c r="F1452" s="166"/>
      <c r="G1452" s="166"/>
      <c r="H1452" s="166"/>
      <c r="I1452" s="166"/>
      <c r="J1452" s="166"/>
      <c r="K1452" s="166"/>
      <c r="L1452" s="166"/>
      <c r="M1452" s="166"/>
    </row>
    <row r="1453" spans="1:13" x14ac:dyDescent="0.3">
      <c r="A1453" s="105"/>
      <c r="B1453" s="244"/>
      <c r="C1453" s="269"/>
      <c r="D1453" s="239"/>
      <c r="E1453" s="270"/>
      <c r="F1453" s="166"/>
      <c r="G1453" s="166"/>
      <c r="H1453" s="166"/>
      <c r="I1453" s="166"/>
      <c r="J1453" s="166"/>
      <c r="K1453" s="166"/>
      <c r="L1453" s="166"/>
      <c r="M1453" s="166"/>
    </row>
    <row r="1454" spans="1:13" x14ac:dyDescent="0.3">
      <c r="A1454" s="105"/>
      <c r="B1454" s="244"/>
      <c r="C1454" s="269"/>
      <c r="D1454" s="239"/>
      <c r="E1454" s="270"/>
      <c r="F1454" s="166"/>
      <c r="G1454" s="166"/>
      <c r="H1454" s="166"/>
      <c r="I1454" s="166"/>
      <c r="J1454" s="166"/>
      <c r="K1454" s="166"/>
      <c r="L1454" s="166"/>
      <c r="M1454" s="166"/>
    </row>
    <row r="1455" spans="1:13" x14ac:dyDescent="0.3">
      <c r="A1455" s="105"/>
      <c r="B1455" s="244"/>
      <c r="C1455" s="269"/>
      <c r="D1455" s="239"/>
      <c r="E1455" s="270"/>
      <c r="F1455" s="166"/>
      <c r="G1455" s="166"/>
      <c r="H1455" s="166"/>
      <c r="I1455" s="166"/>
      <c r="J1455" s="166"/>
      <c r="K1455" s="166"/>
      <c r="L1455" s="166"/>
      <c r="M1455" s="166"/>
    </row>
    <row r="1456" spans="1:13" x14ac:dyDescent="0.3">
      <c r="A1456" s="105"/>
      <c r="B1456" s="244"/>
      <c r="C1456" s="269"/>
      <c r="D1456" s="239"/>
      <c r="E1456" s="270"/>
      <c r="F1456" s="166"/>
      <c r="G1456" s="166"/>
      <c r="H1456" s="166"/>
      <c r="I1456" s="166"/>
      <c r="J1456" s="166"/>
      <c r="K1456" s="166"/>
      <c r="L1456" s="166"/>
      <c r="M1456" s="166"/>
    </row>
    <row r="1457" spans="1:13" x14ac:dyDescent="0.3">
      <c r="A1457" s="105"/>
      <c r="B1457" s="244"/>
      <c r="C1457" s="269"/>
      <c r="D1457" s="239"/>
      <c r="E1457" s="270"/>
      <c r="F1457" s="166"/>
      <c r="G1457" s="166"/>
      <c r="H1457" s="166"/>
      <c r="I1457" s="166"/>
      <c r="J1457" s="166"/>
      <c r="K1457" s="166"/>
      <c r="L1457" s="166"/>
      <c r="M1457" s="166"/>
    </row>
    <row r="1458" spans="1:13" x14ac:dyDescent="0.3">
      <c r="A1458" s="105"/>
      <c r="B1458" s="244"/>
      <c r="C1458" s="269"/>
      <c r="D1458" s="239"/>
      <c r="E1458" s="270"/>
      <c r="F1458" s="166"/>
      <c r="G1458" s="166"/>
      <c r="H1458" s="166"/>
      <c r="I1458" s="166"/>
      <c r="J1458" s="166"/>
      <c r="K1458" s="166"/>
      <c r="L1458" s="166"/>
      <c r="M1458" s="166"/>
    </row>
    <row r="1459" spans="1:13" x14ac:dyDescent="0.3">
      <c r="A1459" s="105"/>
      <c r="B1459" s="244"/>
      <c r="C1459" s="269"/>
      <c r="D1459" s="239"/>
      <c r="E1459" s="270"/>
      <c r="F1459" s="166"/>
      <c r="G1459" s="166"/>
      <c r="H1459" s="166"/>
      <c r="I1459" s="166"/>
      <c r="J1459" s="166"/>
      <c r="K1459" s="166"/>
      <c r="L1459" s="166"/>
      <c r="M1459" s="166"/>
    </row>
    <row r="1460" spans="1:13" x14ac:dyDescent="0.3">
      <c r="A1460" s="105"/>
      <c r="B1460" s="244"/>
      <c r="C1460" s="269"/>
      <c r="D1460" s="239"/>
      <c r="E1460" s="270"/>
      <c r="F1460" s="166"/>
      <c r="G1460" s="166"/>
      <c r="H1460" s="166"/>
      <c r="I1460" s="166"/>
      <c r="J1460" s="166"/>
      <c r="K1460" s="166"/>
      <c r="L1460" s="166"/>
      <c r="M1460" s="166"/>
    </row>
    <row r="1461" spans="1:13" x14ac:dyDescent="0.3">
      <c r="A1461" s="105"/>
      <c r="B1461" s="244"/>
      <c r="C1461" s="269"/>
      <c r="D1461" s="239"/>
      <c r="E1461" s="270"/>
      <c r="F1461" s="166"/>
      <c r="G1461" s="166"/>
      <c r="H1461" s="166"/>
      <c r="I1461" s="166"/>
      <c r="J1461" s="166"/>
      <c r="K1461" s="166"/>
      <c r="L1461" s="166"/>
      <c r="M1461" s="166"/>
    </row>
    <row r="1462" spans="1:13" x14ac:dyDescent="0.3">
      <c r="A1462" s="105"/>
      <c r="B1462" s="244"/>
      <c r="C1462" s="269"/>
      <c r="D1462" s="239"/>
      <c r="E1462" s="270"/>
      <c r="F1462" s="166"/>
      <c r="G1462" s="166"/>
      <c r="H1462" s="166"/>
      <c r="I1462" s="166"/>
      <c r="J1462" s="166"/>
      <c r="K1462" s="166"/>
      <c r="L1462" s="166"/>
      <c r="M1462" s="166"/>
    </row>
    <row r="1463" spans="1:13" x14ac:dyDescent="0.3">
      <c r="A1463" s="105"/>
      <c r="B1463" s="244"/>
      <c r="C1463" s="269"/>
      <c r="D1463" s="239"/>
      <c r="E1463" s="270"/>
      <c r="F1463" s="166"/>
      <c r="G1463" s="166"/>
      <c r="H1463" s="166"/>
      <c r="I1463" s="166"/>
      <c r="J1463" s="166"/>
      <c r="K1463" s="166"/>
      <c r="L1463" s="166"/>
      <c r="M1463" s="166"/>
    </row>
    <row r="1464" spans="1:13" x14ac:dyDescent="0.3">
      <c r="A1464" s="105"/>
      <c r="B1464" s="244"/>
      <c r="C1464" s="269"/>
      <c r="D1464" s="239"/>
      <c r="E1464" s="270"/>
      <c r="F1464" s="166"/>
      <c r="G1464" s="166"/>
      <c r="H1464" s="166"/>
      <c r="I1464" s="166"/>
      <c r="J1464" s="166"/>
      <c r="K1464" s="166"/>
      <c r="L1464" s="166"/>
      <c r="M1464" s="166"/>
    </row>
    <row r="1465" spans="1:13" x14ac:dyDescent="0.3">
      <c r="A1465" s="105"/>
      <c r="B1465" s="244"/>
      <c r="C1465" s="269"/>
      <c r="D1465" s="239"/>
      <c r="E1465" s="270"/>
      <c r="F1465" s="166"/>
      <c r="G1465" s="166"/>
      <c r="H1465" s="166"/>
      <c r="I1465" s="166"/>
      <c r="J1465" s="166"/>
      <c r="K1465" s="166"/>
      <c r="L1465" s="166"/>
      <c r="M1465" s="166"/>
    </row>
    <row r="1466" spans="1:13" x14ac:dyDescent="0.3">
      <c r="A1466" s="105"/>
      <c r="B1466" s="244"/>
      <c r="C1466" s="269"/>
      <c r="D1466" s="239"/>
      <c r="E1466" s="270"/>
      <c r="F1466" s="166"/>
      <c r="G1466" s="166"/>
      <c r="H1466" s="166"/>
      <c r="I1466" s="166"/>
      <c r="J1466" s="166"/>
      <c r="K1466" s="166"/>
      <c r="L1466" s="166"/>
      <c r="M1466" s="166"/>
    </row>
    <row r="1467" spans="1:13" x14ac:dyDescent="0.3">
      <c r="A1467" s="105"/>
      <c r="B1467" s="244"/>
      <c r="C1467" s="269"/>
      <c r="D1467" s="239"/>
      <c r="E1467" s="270"/>
      <c r="F1467" s="166"/>
      <c r="G1467" s="166"/>
      <c r="H1467" s="166"/>
      <c r="I1467" s="166"/>
      <c r="J1467" s="166"/>
      <c r="K1467" s="166"/>
      <c r="L1467" s="166"/>
      <c r="M1467" s="166"/>
    </row>
    <row r="1468" spans="1:13" x14ac:dyDescent="0.3">
      <c r="A1468" s="105"/>
      <c r="B1468" s="244"/>
      <c r="C1468" s="269"/>
      <c r="D1468" s="239"/>
      <c r="E1468" s="270"/>
      <c r="F1468" s="166"/>
      <c r="G1468" s="166"/>
      <c r="H1468" s="166"/>
      <c r="I1468" s="166"/>
      <c r="J1468" s="166"/>
      <c r="K1468" s="166"/>
      <c r="L1468" s="166"/>
      <c r="M1468" s="166"/>
    </row>
    <row r="1469" spans="1:13" x14ac:dyDescent="0.3">
      <c r="A1469" s="105"/>
      <c r="B1469" s="244"/>
      <c r="C1469" s="269"/>
      <c r="D1469" s="239"/>
      <c r="E1469" s="270"/>
      <c r="F1469" s="166"/>
      <c r="G1469" s="166"/>
      <c r="H1469" s="166"/>
      <c r="I1469" s="166"/>
      <c r="J1469" s="166"/>
      <c r="K1469" s="166"/>
      <c r="L1469" s="166"/>
      <c r="M1469" s="166"/>
    </row>
    <row r="1470" spans="1:13" x14ac:dyDescent="0.3">
      <c r="A1470" s="105"/>
      <c r="B1470" s="244"/>
      <c r="C1470" s="269"/>
      <c r="D1470" s="239"/>
      <c r="E1470" s="270"/>
      <c r="F1470" s="166"/>
      <c r="G1470" s="166"/>
      <c r="H1470" s="166"/>
      <c r="I1470" s="166"/>
      <c r="J1470" s="166"/>
      <c r="K1470" s="166"/>
      <c r="L1470" s="166"/>
      <c r="M1470" s="166"/>
    </row>
    <row r="1471" spans="1:13" x14ac:dyDescent="0.3">
      <c r="A1471" s="105"/>
      <c r="B1471" s="244"/>
      <c r="C1471" s="269"/>
      <c r="D1471" s="239"/>
      <c r="E1471" s="270"/>
      <c r="F1471" s="166"/>
      <c r="G1471" s="166"/>
      <c r="H1471" s="166"/>
      <c r="I1471" s="166"/>
      <c r="J1471" s="166"/>
      <c r="K1471" s="166"/>
      <c r="L1471" s="166"/>
      <c r="M1471" s="166"/>
    </row>
    <row r="1472" spans="1:13" x14ac:dyDescent="0.3">
      <c r="A1472" s="105"/>
      <c r="B1472" s="244"/>
      <c r="C1472" s="269"/>
      <c r="D1472" s="239"/>
      <c r="E1472" s="270"/>
      <c r="F1472" s="166"/>
      <c r="G1472" s="166"/>
      <c r="H1472" s="166"/>
      <c r="I1472" s="166"/>
      <c r="J1472" s="166"/>
      <c r="K1472" s="166"/>
      <c r="L1472" s="166"/>
      <c r="M1472" s="166"/>
    </row>
    <row r="1473" spans="1:13" x14ac:dyDescent="0.3">
      <c r="A1473" s="105"/>
      <c r="B1473" s="244"/>
      <c r="C1473" s="269"/>
      <c r="D1473" s="239"/>
      <c r="E1473" s="270"/>
      <c r="F1473" s="166"/>
      <c r="G1473" s="166"/>
      <c r="H1473" s="166"/>
      <c r="I1473" s="166"/>
      <c r="J1473" s="166"/>
      <c r="K1473" s="166"/>
      <c r="L1473" s="166"/>
      <c r="M1473" s="166"/>
    </row>
    <row r="1474" spans="1:13" x14ac:dyDescent="0.3">
      <c r="A1474" s="105"/>
      <c r="B1474" s="244"/>
      <c r="C1474" s="269"/>
      <c r="D1474" s="239"/>
      <c r="E1474" s="270"/>
      <c r="F1474" s="166"/>
      <c r="G1474" s="166"/>
      <c r="H1474" s="166"/>
      <c r="I1474" s="166"/>
      <c r="J1474" s="166"/>
      <c r="K1474" s="166"/>
      <c r="L1474" s="166"/>
      <c r="M1474" s="166"/>
    </row>
    <row r="1475" spans="1:13" x14ac:dyDescent="0.3">
      <c r="A1475" s="105"/>
      <c r="B1475" s="244"/>
      <c r="C1475" s="269"/>
      <c r="D1475" s="239"/>
      <c r="E1475" s="270"/>
      <c r="F1475" s="166"/>
      <c r="G1475" s="166"/>
      <c r="H1475" s="166"/>
      <c r="I1475" s="166"/>
      <c r="J1475" s="166"/>
      <c r="K1475" s="166"/>
      <c r="L1475" s="166"/>
      <c r="M1475" s="166"/>
    </row>
    <row r="1476" spans="1:13" x14ac:dyDescent="0.3">
      <c r="A1476" s="105"/>
      <c r="B1476" s="244"/>
      <c r="C1476" s="269"/>
      <c r="D1476" s="239"/>
      <c r="E1476" s="270"/>
      <c r="F1476" s="166"/>
      <c r="G1476" s="166"/>
      <c r="H1476" s="166"/>
      <c r="I1476" s="166"/>
      <c r="J1476" s="166"/>
      <c r="K1476" s="166"/>
      <c r="L1476" s="166"/>
      <c r="M1476" s="166"/>
    </row>
    <row r="1477" spans="1:13" x14ac:dyDescent="0.3">
      <c r="A1477" s="105"/>
      <c r="B1477" s="244"/>
      <c r="C1477" s="269"/>
      <c r="D1477" s="239"/>
      <c r="E1477" s="270"/>
      <c r="F1477" s="166"/>
      <c r="G1477" s="166"/>
      <c r="H1477" s="166"/>
      <c r="I1477" s="166"/>
      <c r="J1477" s="166"/>
      <c r="K1477" s="166"/>
      <c r="L1477" s="166"/>
      <c r="M1477" s="166"/>
    </row>
    <row r="1478" spans="1:13" x14ac:dyDescent="0.3">
      <c r="A1478" s="105"/>
      <c r="B1478" s="244"/>
      <c r="C1478" s="269"/>
      <c r="D1478" s="239"/>
      <c r="E1478" s="270"/>
      <c r="F1478" s="166"/>
      <c r="G1478" s="166"/>
      <c r="H1478" s="166"/>
      <c r="I1478" s="166"/>
      <c r="J1478" s="166"/>
      <c r="K1478" s="166"/>
      <c r="L1478" s="166"/>
      <c r="M1478" s="166"/>
    </row>
    <row r="1479" spans="1:13" x14ac:dyDescent="0.3">
      <c r="A1479" s="105"/>
      <c r="B1479" s="244"/>
      <c r="C1479" s="269"/>
      <c r="D1479" s="239"/>
      <c r="E1479" s="270"/>
      <c r="F1479" s="166"/>
      <c r="G1479" s="166"/>
      <c r="H1479" s="166"/>
      <c r="I1479" s="166"/>
      <c r="J1479" s="166"/>
      <c r="K1479" s="166"/>
      <c r="L1479" s="166"/>
      <c r="M1479" s="166"/>
    </row>
    <row r="1480" spans="1:13" x14ac:dyDescent="0.3">
      <c r="A1480" s="105"/>
      <c r="B1480" s="244"/>
      <c r="C1480" s="269"/>
      <c r="D1480" s="239"/>
      <c r="E1480" s="270"/>
      <c r="F1480" s="166"/>
      <c r="G1480" s="166"/>
      <c r="H1480" s="166"/>
      <c r="I1480" s="166"/>
      <c r="J1480" s="166"/>
      <c r="K1480" s="166"/>
      <c r="L1480" s="166"/>
      <c r="M1480" s="166"/>
    </row>
    <row r="1481" spans="1:13" x14ac:dyDescent="0.3">
      <c r="A1481" s="105"/>
      <c r="B1481" s="244"/>
      <c r="C1481" s="269"/>
      <c r="D1481" s="239"/>
      <c r="E1481" s="270"/>
      <c r="F1481" s="166"/>
      <c r="G1481" s="166"/>
      <c r="H1481" s="166"/>
      <c r="I1481" s="166"/>
      <c r="J1481" s="166"/>
      <c r="K1481" s="166"/>
      <c r="L1481" s="166"/>
      <c r="M1481" s="166"/>
    </row>
    <row r="1482" spans="1:13" x14ac:dyDescent="0.3">
      <c r="A1482" s="105"/>
      <c r="B1482" s="244"/>
      <c r="C1482" s="269"/>
      <c r="D1482" s="239"/>
      <c r="E1482" s="270"/>
      <c r="F1482" s="166"/>
      <c r="G1482" s="166"/>
      <c r="H1482" s="166"/>
      <c r="I1482" s="166"/>
      <c r="J1482" s="166"/>
      <c r="K1482" s="166"/>
      <c r="L1482" s="166"/>
      <c r="M1482" s="166"/>
    </row>
    <row r="1483" spans="1:13" x14ac:dyDescent="0.3">
      <c r="A1483" s="105"/>
      <c r="B1483" s="244"/>
      <c r="C1483" s="269"/>
      <c r="D1483" s="239"/>
      <c r="E1483" s="270"/>
      <c r="F1483" s="166"/>
      <c r="G1483" s="166"/>
      <c r="H1483" s="166"/>
      <c r="I1483" s="166"/>
      <c r="J1483" s="166"/>
      <c r="K1483" s="166"/>
      <c r="L1483" s="166"/>
      <c r="M1483" s="166"/>
    </row>
    <row r="1484" spans="1:13" x14ac:dyDescent="0.3">
      <c r="A1484" s="105"/>
      <c r="B1484" s="244"/>
      <c r="C1484" s="269"/>
      <c r="D1484" s="239"/>
      <c r="E1484" s="270"/>
      <c r="F1484" s="166"/>
      <c r="G1484" s="166"/>
      <c r="H1484" s="166"/>
      <c r="I1484" s="166"/>
      <c r="J1484" s="166"/>
      <c r="K1484" s="166"/>
      <c r="L1484" s="166"/>
      <c r="M1484" s="166"/>
    </row>
    <row r="1485" spans="1:13" x14ac:dyDescent="0.3">
      <c r="A1485" s="105"/>
      <c r="B1485" s="244"/>
      <c r="C1485" s="269"/>
      <c r="D1485" s="239"/>
      <c r="E1485" s="270"/>
      <c r="F1485" s="166"/>
      <c r="G1485" s="166"/>
      <c r="H1485" s="166"/>
      <c r="I1485" s="166"/>
      <c r="J1485" s="166"/>
      <c r="K1485" s="166"/>
      <c r="L1485" s="166"/>
      <c r="M1485" s="166"/>
    </row>
    <row r="1486" spans="1:13" x14ac:dyDescent="0.3">
      <c r="A1486" s="105"/>
      <c r="B1486" s="244"/>
      <c r="C1486" s="269"/>
      <c r="D1486" s="239"/>
      <c r="E1486" s="270"/>
      <c r="F1486" s="166"/>
      <c r="G1486" s="166"/>
      <c r="H1486" s="166"/>
      <c r="I1486" s="166"/>
      <c r="J1486" s="166"/>
      <c r="K1486" s="166"/>
      <c r="L1486" s="166"/>
      <c r="M1486" s="166"/>
    </row>
    <row r="1487" spans="1:13" x14ac:dyDescent="0.3">
      <c r="A1487" s="105"/>
      <c r="B1487" s="244"/>
      <c r="C1487" s="269"/>
      <c r="D1487" s="239"/>
      <c r="E1487" s="270"/>
      <c r="F1487" s="166"/>
      <c r="G1487" s="166"/>
      <c r="H1487" s="166"/>
      <c r="I1487" s="166"/>
      <c r="J1487" s="166"/>
      <c r="K1487" s="166"/>
      <c r="L1487" s="166"/>
      <c r="M1487" s="166"/>
    </row>
    <row r="1488" spans="1:13" x14ac:dyDescent="0.3">
      <c r="A1488" s="105"/>
      <c r="B1488" s="244"/>
      <c r="C1488" s="269"/>
      <c r="D1488" s="239"/>
      <c r="E1488" s="270"/>
      <c r="F1488" s="166"/>
      <c r="G1488" s="166"/>
      <c r="H1488" s="166"/>
      <c r="I1488" s="166"/>
      <c r="J1488" s="166"/>
      <c r="K1488" s="166"/>
      <c r="L1488" s="166"/>
      <c r="M1488" s="166"/>
    </row>
    <row r="1489" spans="1:13" x14ac:dyDescent="0.3">
      <c r="A1489" s="105"/>
      <c r="B1489" s="244"/>
      <c r="C1489" s="269"/>
      <c r="D1489" s="239"/>
      <c r="E1489" s="270"/>
      <c r="F1489" s="166"/>
      <c r="G1489" s="166"/>
      <c r="H1489" s="166"/>
      <c r="I1489" s="166"/>
      <c r="J1489" s="166"/>
      <c r="K1489" s="166"/>
      <c r="L1489" s="166"/>
      <c r="M1489" s="166"/>
    </row>
    <row r="1490" spans="1:13" x14ac:dyDescent="0.3">
      <c r="A1490" s="105"/>
      <c r="B1490" s="244"/>
      <c r="C1490" s="269"/>
      <c r="D1490" s="239"/>
      <c r="E1490" s="270"/>
      <c r="F1490" s="166"/>
      <c r="G1490" s="166"/>
      <c r="H1490" s="166"/>
      <c r="I1490" s="166"/>
      <c r="J1490" s="166"/>
      <c r="K1490" s="166"/>
      <c r="L1490" s="166"/>
      <c r="M1490" s="166"/>
    </row>
    <row r="1491" spans="1:13" x14ac:dyDescent="0.3">
      <c r="A1491" s="105"/>
      <c r="B1491" s="244"/>
      <c r="C1491" s="269"/>
      <c r="D1491" s="239"/>
      <c r="E1491" s="270"/>
      <c r="F1491" s="166"/>
      <c r="G1491" s="166"/>
      <c r="H1491" s="166"/>
      <c r="I1491" s="166"/>
      <c r="J1491" s="166"/>
      <c r="K1491" s="166"/>
      <c r="L1491" s="166"/>
      <c r="M1491" s="166"/>
    </row>
    <row r="1492" spans="1:13" x14ac:dyDescent="0.3">
      <c r="A1492" s="105"/>
      <c r="B1492" s="244"/>
      <c r="C1492" s="269"/>
      <c r="D1492" s="239"/>
      <c r="E1492" s="270"/>
      <c r="F1492" s="166"/>
      <c r="G1492" s="166"/>
      <c r="H1492" s="166"/>
      <c r="I1492" s="166"/>
      <c r="J1492" s="166"/>
      <c r="K1492" s="166"/>
      <c r="L1492" s="166"/>
      <c r="M1492" s="166"/>
    </row>
    <row r="1493" spans="1:13" x14ac:dyDescent="0.3">
      <c r="A1493" s="105"/>
      <c r="B1493" s="244"/>
      <c r="C1493" s="269"/>
      <c r="D1493" s="239"/>
      <c r="E1493" s="270"/>
      <c r="F1493" s="166"/>
      <c r="G1493" s="166"/>
      <c r="H1493" s="166"/>
      <c r="I1493" s="166"/>
      <c r="J1493" s="166"/>
      <c r="K1493" s="166"/>
      <c r="L1493" s="166"/>
      <c r="M1493" s="166"/>
    </row>
    <row r="1494" spans="1:13" x14ac:dyDescent="0.3">
      <c r="A1494" s="105"/>
      <c r="B1494" s="244"/>
      <c r="C1494" s="269"/>
      <c r="D1494" s="239"/>
      <c r="E1494" s="270"/>
      <c r="F1494" s="166"/>
      <c r="G1494" s="166"/>
      <c r="H1494" s="166"/>
      <c r="I1494" s="166"/>
      <c r="J1494" s="166"/>
      <c r="K1494" s="166"/>
      <c r="L1494" s="166"/>
      <c r="M1494" s="166"/>
    </row>
    <row r="1495" spans="1:13" x14ac:dyDescent="0.3">
      <c r="A1495" s="105"/>
      <c r="B1495" s="244"/>
      <c r="C1495" s="269"/>
      <c r="D1495" s="239"/>
      <c r="E1495" s="270"/>
      <c r="F1495" s="166"/>
      <c r="G1495" s="166"/>
      <c r="H1495" s="166"/>
      <c r="I1495" s="166"/>
      <c r="J1495" s="166"/>
      <c r="K1495" s="166"/>
      <c r="L1495" s="166"/>
      <c r="M1495" s="166"/>
    </row>
    <row r="1496" spans="1:13" x14ac:dyDescent="0.3">
      <c r="A1496" s="105"/>
      <c r="B1496" s="244"/>
      <c r="C1496" s="269"/>
      <c r="D1496" s="239"/>
      <c r="E1496" s="270"/>
      <c r="F1496" s="166"/>
      <c r="G1496" s="166"/>
      <c r="H1496" s="166"/>
      <c r="I1496" s="166"/>
      <c r="J1496" s="166"/>
      <c r="K1496" s="166"/>
      <c r="L1496" s="166"/>
      <c r="M1496" s="166"/>
    </row>
    <row r="1497" spans="1:13" x14ac:dyDescent="0.3">
      <c r="A1497" s="105"/>
      <c r="B1497" s="244"/>
      <c r="C1497" s="269"/>
      <c r="D1497" s="239"/>
      <c r="E1497" s="270"/>
      <c r="F1497" s="166"/>
      <c r="G1497" s="166"/>
      <c r="H1497" s="166"/>
      <c r="I1497" s="166"/>
      <c r="J1497" s="166"/>
      <c r="K1497" s="166"/>
      <c r="L1497" s="166"/>
      <c r="M1497" s="166"/>
    </row>
    <row r="1498" spans="1:13" x14ac:dyDescent="0.3">
      <c r="A1498" s="105"/>
      <c r="B1498" s="244"/>
      <c r="C1498" s="269"/>
      <c r="D1498" s="239"/>
      <c r="E1498" s="270"/>
      <c r="F1498" s="166"/>
      <c r="G1498" s="166"/>
      <c r="H1498" s="166"/>
      <c r="I1498" s="166"/>
      <c r="J1498" s="166"/>
      <c r="K1498" s="166"/>
      <c r="L1498" s="166"/>
      <c r="M1498" s="166"/>
    </row>
    <row r="1499" spans="1:13" x14ac:dyDescent="0.3">
      <c r="A1499" s="105"/>
      <c r="B1499" s="244"/>
      <c r="C1499" s="269"/>
      <c r="D1499" s="239"/>
      <c r="E1499" s="270"/>
      <c r="F1499" s="166"/>
      <c r="G1499" s="166"/>
      <c r="H1499" s="166"/>
      <c r="I1499" s="166"/>
      <c r="J1499" s="166"/>
      <c r="K1499" s="166"/>
      <c r="L1499" s="166"/>
      <c r="M1499" s="166"/>
    </row>
    <row r="1500" spans="1:13" x14ac:dyDescent="0.3">
      <c r="A1500" s="105"/>
      <c r="B1500" s="244"/>
      <c r="C1500" s="269"/>
      <c r="D1500" s="239"/>
      <c r="E1500" s="270"/>
      <c r="F1500" s="166"/>
      <c r="G1500" s="166"/>
      <c r="H1500" s="166"/>
      <c r="I1500" s="166"/>
      <c r="J1500" s="166"/>
      <c r="K1500" s="166"/>
      <c r="L1500" s="166"/>
      <c r="M1500" s="166"/>
    </row>
    <row r="1501" spans="1:13" x14ac:dyDescent="0.3">
      <c r="A1501" s="105"/>
      <c r="B1501" s="244"/>
      <c r="C1501" s="269"/>
      <c r="D1501" s="239"/>
      <c r="E1501" s="270"/>
      <c r="F1501" s="166"/>
      <c r="G1501" s="166"/>
      <c r="H1501" s="166"/>
      <c r="I1501" s="166"/>
      <c r="J1501" s="166"/>
      <c r="K1501" s="166"/>
      <c r="L1501" s="166"/>
      <c r="M1501" s="166"/>
    </row>
    <row r="1502" spans="1:13" x14ac:dyDescent="0.3">
      <c r="A1502" s="105"/>
      <c r="B1502" s="244"/>
      <c r="C1502" s="269"/>
      <c r="D1502" s="239"/>
      <c r="E1502" s="270"/>
      <c r="F1502" s="166"/>
      <c r="G1502" s="166"/>
      <c r="H1502" s="166"/>
      <c r="I1502" s="166"/>
      <c r="J1502" s="166"/>
      <c r="K1502" s="166"/>
      <c r="L1502" s="166"/>
      <c r="M1502" s="166"/>
    </row>
    <row r="1503" spans="1:13" x14ac:dyDescent="0.3">
      <c r="A1503" s="105"/>
      <c r="B1503" s="244"/>
      <c r="C1503" s="269"/>
      <c r="D1503" s="239"/>
      <c r="E1503" s="270"/>
      <c r="F1503" s="166"/>
      <c r="G1503" s="166"/>
      <c r="H1503" s="166"/>
      <c r="I1503" s="166"/>
      <c r="J1503" s="166"/>
      <c r="K1503" s="166"/>
      <c r="L1503" s="166"/>
      <c r="M1503" s="166"/>
    </row>
    <row r="1504" spans="1:13" x14ac:dyDescent="0.3">
      <c r="A1504" s="105"/>
      <c r="B1504" s="244"/>
      <c r="C1504" s="269"/>
      <c r="D1504" s="239"/>
      <c r="E1504" s="270"/>
      <c r="F1504" s="166"/>
      <c r="G1504" s="166"/>
      <c r="H1504" s="166"/>
      <c r="I1504" s="166"/>
      <c r="J1504" s="166"/>
      <c r="K1504" s="166"/>
      <c r="L1504" s="166"/>
      <c r="M1504" s="166"/>
    </row>
    <row r="1505" spans="1:13" x14ac:dyDescent="0.3">
      <c r="A1505" s="105"/>
      <c r="B1505" s="244"/>
      <c r="C1505" s="269"/>
      <c r="D1505" s="239"/>
      <c r="E1505" s="270"/>
      <c r="F1505" s="166"/>
      <c r="G1505" s="166"/>
      <c r="H1505" s="166"/>
      <c r="I1505" s="166"/>
      <c r="J1505" s="166"/>
      <c r="K1505" s="166"/>
      <c r="L1505" s="166"/>
      <c r="M1505" s="166"/>
    </row>
    <row r="1506" spans="1:13" x14ac:dyDescent="0.3">
      <c r="A1506" s="105"/>
      <c r="B1506" s="244"/>
      <c r="C1506" s="269"/>
      <c r="D1506" s="239"/>
      <c r="E1506" s="270"/>
      <c r="F1506" s="166"/>
      <c r="G1506" s="166"/>
      <c r="H1506" s="166"/>
      <c r="I1506" s="166"/>
      <c r="J1506" s="166"/>
      <c r="K1506" s="166"/>
      <c r="L1506" s="166"/>
      <c r="M1506" s="166"/>
    </row>
    <row r="1507" spans="1:13" x14ac:dyDescent="0.3">
      <c r="A1507" s="105"/>
      <c r="B1507" s="244"/>
      <c r="C1507" s="269"/>
      <c r="D1507" s="239"/>
      <c r="E1507" s="270"/>
      <c r="F1507" s="166"/>
      <c r="G1507" s="166"/>
      <c r="H1507" s="166"/>
      <c r="I1507" s="166"/>
      <c r="J1507" s="166"/>
      <c r="K1507" s="166"/>
      <c r="L1507" s="166"/>
      <c r="M1507" s="166"/>
    </row>
    <row r="1508" spans="1:13" x14ac:dyDescent="0.3">
      <c r="A1508" s="105"/>
      <c r="B1508" s="244"/>
      <c r="C1508" s="269"/>
      <c r="D1508" s="239"/>
      <c r="E1508" s="270"/>
      <c r="F1508" s="166"/>
      <c r="G1508" s="166"/>
      <c r="H1508" s="166"/>
      <c r="I1508" s="166"/>
      <c r="J1508" s="166"/>
      <c r="K1508" s="166"/>
      <c r="L1508" s="166"/>
      <c r="M1508" s="166"/>
    </row>
    <row r="1509" spans="1:13" x14ac:dyDescent="0.3">
      <c r="A1509" s="105"/>
      <c r="B1509" s="244"/>
      <c r="C1509" s="269"/>
      <c r="D1509" s="239"/>
      <c r="E1509" s="270"/>
      <c r="F1509" s="166"/>
      <c r="G1509" s="166"/>
      <c r="H1509" s="166"/>
      <c r="I1509" s="166"/>
      <c r="J1509" s="166"/>
      <c r="K1509" s="166"/>
      <c r="L1509" s="166"/>
      <c r="M1509" s="166"/>
    </row>
    <row r="1510" spans="1:13" x14ac:dyDescent="0.3">
      <c r="A1510" s="105"/>
      <c r="B1510" s="244"/>
      <c r="C1510" s="269"/>
      <c r="D1510" s="239"/>
      <c r="E1510" s="270"/>
      <c r="F1510" s="166"/>
      <c r="G1510" s="166"/>
      <c r="H1510" s="166"/>
      <c r="I1510" s="166"/>
      <c r="J1510" s="166"/>
      <c r="K1510" s="166"/>
      <c r="L1510" s="166"/>
      <c r="M1510" s="166"/>
    </row>
    <row r="1511" spans="1:13" x14ac:dyDescent="0.3">
      <c r="A1511" s="105"/>
      <c r="B1511" s="244"/>
      <c r="C1511" s="269"/>
      <c r="D1511" s="239"/>
      <c r="E1511" s="270"/>
      <c r="F1511" s="166"/>
      <c r="G1511" s="166"/>
      <c r="H1511" s="166"/>
      <c r="I1511" s="166"/>
      <c r="J1511" s="166"/>
      <c r="K1511" s="166"/>
      <c r="L1511" s="166"/>
      <c r="M1511" s="166"/>
    </row>
    <row r="1512" spans="1:13" x14ac:dyDescent="0.3">
      <c r="A1512" s="105"/>
      <c r="B1512" s="244"/>
      <c r="C1512" s="269"/>
      <c r="D1512" s="239"/>
      <c r="E1512" s="270"/>
      <c r="F1512" s="166"/>
      <c r="G1512" s="166"/>
      <c r="H1512" s="166"/>
      <c r="I1512" s="166"/>
      <c r="J1512" s="166"/>
      <c r="K1512" s="166"/>
      <c r="L1512" s="166"/>
      <c r="M1512" s="166"/>
    </row>
    <row r="1513" spans="1:13" x14ac:dyDescent="0.3">
      <c r="A1513" s="105"/>
      <c r="B1513" s="244"/>
      <c r="C1513" s="269"/>
      <c r="D1513" s="239"/>
      <c r="E1513" s="270"/>
      <c r="F1513" s="166"/>
      <c r="G1513" s="166"/>
      <c r="H1513" s="166"/>
      <c r="I1513" s="166"/>
      <c r="J1513" s="166"/>
      <c r="K1513" s="166"/>
      <c r="L1513" s="166"/>
      <c r="M1513" s="166"/>
    </row>
    <row r="1514" spans="1:13" x14ac:dyDescent="0.3">
      <c r="A1514" s="105"/>
      <c r="B1514" s="244"/>
      <c r="C1514" s="269"/>
      <c r="D1514" s="239"/>
      <c r="E1514" s="270"/>
      <c r="F1514" s="166"/>
      <c r="G1514" s="166"/>
      <c r="H1514" s="166"/>
      <c r="I1514" s="166"/>
      <c r="J1514" s="166"/>
      <c r="K1514" s="166"/>
      <c r="L1514" s="166"/>
      <c r="M1514" s="166"/>
    </row>
    <row r="1515" spans="1:13" x14ac:dyDescent="0.3">
      <c r="A1515" s="105"/>
      <c r="B1515" s="244"/>
      <c r="C1515" s="269"/>
      <c r="D1515" s="239"/>
      <c r="E1515" s="270"/>
      <c r="F1515" s="166"/>
      <c r="G1515" s="166"/>
      <c r="H1515" s="166"/>
      <c r="I1515" s="166"/>
      <c r="J1515" s="166"/>
      <c r="K1515" s="166"/>
      <c r="L1515" s="166"/>
      <c r="M1515" s="166"/>
    </row>
    <row r="1516" spans="1:13" x14ac:dyDescent="0.3">
      <c r="A1516" s="105"/>
      <c r="B1516" s="244"/>
      <c r="C1516" s="269"/>
      <c r="D1516" s="239"/>
      <c r="E1516" s="270"/>
      <c r="F1516" s="166"/>
      <c r="G1516" s="166"/>
      <c r="H1516" s="166"/>
      <c r="I1516" s="166"/>
      <c r="J1516" s="166"/>
      <c r="K1516" s="166"/>
      <c r="L1516" s="166"/>
      <c r="M1516" s="166"/>
    </row>
    <row r="1517" spans="1:13" x14ac:dyDescent="0.3">
      <c r="A1517" s="105"/>
      <c r="B1517" s="244"/>
      <c r="C1517" s="269"/>
      <c r="D1517" s="239"/>
      <c r="E1517" s="270"/>
      <c r="F1517" s="166"/>
      <c r="G1517" s="166"/>
      <c r="H1517" s="166"/>
      <c r="I1517" s="166"/>
      <c r="J1517" s="166"/>
      <c r="K1517" s="166"/>
      <c r="L1517" s="166"/>
      <c r="M1517" s="166"/>
    </row>
    <row r="1518" spans="1:13" x14ac:dyDescent="0.3">
      <c r="A1518" s="105"/>
      <c r="B1518" s="244"/>
      <c r="C1518" s="269"/>
      <c r="D1518" s="239"/>
      <c r="E1518" s="270"/>
      <c r="F1518" s="166"/>
      <c r="G1518" s="166"/>
      <c r="H1518" s="166"/>
      <c r="I1518" s="166"/>
      <c r="J1518" s="166"/>
      <c r="K1518" s="166"/>
      <c r="L1518" s="166"/>
      <c r="M1518" s="166"/>
    </row>
    <row r="1519" spans="1:13" x14ac:dyDescent="0.3">
      <c r="A1519" s="105"/>
      <c r="B1519" s="244"/>
      <c r="C1519" s="269"/>
      <c r="D1519" s="239"/>
      <c r="E1519" s="270"/>
      <c r="F1519" s="166"/>
      <c r="G1519" s="166"/>
      <c r="H1519" s="166"/>
      <c r="I1519" s="166"/>
      <c r="J1519" s="166"/>
      <c r="K1519" s="166"/>
      <c r="L1519" s="166"/>
      <c r="M1519" s="166"/>
    </row>
    <row r="1520" spans="1:13" x14ac:dyDescent="0.3">
      <c r="A1520" s="105"/>
      <c r="B1520" s="244"/>
      <c r="C1520" s="269"/>
      <c r="D1520" s="239"/>
      <c r="E1520" s="270"/>
      <c r="F1520" s="166"/>
      <c r="G1520" s="166"/>
      <c r="H1520" s="166"/>
      <c r="I1520" s="166"/>
      <c r="J1520" s="166"/>
      <c r="K1520" s="166"/>
      <c r="L1520" s="166"/>
      <c r="M1520" s="166"/>
    </row>
    <row r="1521" spans="1:13" x14ac:dyDescent="0.3">
      <c r="A1521" s="105"/>
      <c r="B1521" s="244"/>
      <c r="C1521" s="269"/>
      <c r="D1521" s="239"/>
      <c r="E1521" s="270"/>
      <c r="F1521" s="166"/>
      <c r="G1521" s="166"/>
      <c r="H1521" s="166"/>
      <c r="I1521" s="166"/>
      <c r="J1521" s="166"/>
      <c r="K1521" s="166"/>
      <c r="L1521" s="166"/>
      <c r="M1521" s="166"/>
    </row>
    <row r="1522" spans="1:13" x14ac:dyDescent="0.3">
      <c r="A1522" s="105"/>
      <c r="B1522" s="244"/>
      <c r="C1522" s="269"/>
      <c r="D1522" s="239"/>
      <c r="E1522" s="270"/>
      <c r="F1522" s="166"/>
      <c r="G1522" s="166"/>
      <c r="H1522" s="166"/>
      <c r="I1522" s="166"/>
      <c r="J1522" s="166"/>
      <c r="K1522" s="166"/>
      <c r="L1522" s="166"/>
      <c r="M1522" s="166"/>
    </row>
    <row r="1523" spans="1:13" x14ac:dyDescent="0.3">
      <c r="A1523" s="105"/>
      <c r="B1523" s="244"/>
      <c r="C1523" s="269"/>
      <c r="D1523" s="239"/>
      <c r="E1523" s="270"/>
      <c r="F1523" s="166"/>
      <c r="G1523" s="166"/>
      <c r="H1523" s="166"/>
      <c r="I1523" s="166"/>
      <c r="J1523" s="166"/>
      <c r="K1523" s="166"/>
      <c r="L1523" s="166"/>
      <c r="M1523" s="166"/>
    </row>
    <row r="1524" spans="1:13" x14ac:dyDescent="0.3">
      <c r="A1524" s="105"/>
      <c r="B1524" s="244"/>
      <c r="C1524" s="269"/>
      <c r="D1524" s="239"/>
      <c r="E1524" s="270"/>
      <c r="F1524" s="166"/>
      <c r="G1524" s="166"/>
      <c r="H1524" s="166"/>
      <c r="I1524" s="166"/>
      <c r="J1524" s="166"/>
      <c r="K1524" s="166"/>
      <c r="L1524" s="166"/>
      <c r="M1524" s="166"/>
    </row>
    <row r="1525" spans="1:13" x14ac:dyDescent="0.3">
      <c r="A1525" s="105"/>
      <c r="B1525" s="244"/>
      <c r="C1525" s="269"/>
      <c r="D1525" s="239"/>
      <c r="E1525" s="270"/>
      <c r="F1525" s="166"/>
      <c r="G1525" s="166"/>
      <c r="H1525" s="166"/>
      <c r="I1525" s="166"/>
      <c r="J1525" s="166"/>
      <c r="K1525" s="166"/>
      <c r="L1525" s="166"/>
      <c r="M1525" s="166"/>
    </row>
    <row r="1526" spans="1:13" x14ac:dyDescent="0.3">
      <c r="A1526" s="105"/>
      <c r="B1526" s="244"/>
      <c r="C1526" s="269"/>
      <c r="D1526" s="239"/>
      <c r="E1526" s="270"/>
      <c r="F1526" s="166"/>
      <c r="G1526" s="166"/>
      <c r="H1526" s="166"/>
      <c r="I1526" s="166"/>
      <c r="J1526" s="166"/>
      <c r="K1526" s="166"/>
      <c r="L1526" s="166"/>
      <c r="M1526" s="166"/>
    </row>
    <row r="1527" spans="1:13" x14ac:dyDescent="0.3">
      <c r="A1527" s="105"/>
      <c r="B1527" s="244"/>
      <c r="C1527" s="269"/>
      <c r="D1527" s="239"/>
      <c r="E1527" s="270"/>
      <c r="F1527" s="166"/>
      <c r="G1527" s="166"/>
      <c r="H1527" s="166"/>
      <c r="I1527" s="166"/>
      <c r="J1527" s="166"/>
      <c r="K1527" s="166"/>
      <c r="L1527" s="166"/>
      <c r="M1527" s="166"/>
    </row>
    <row r="1528" spans="1:13" x14ac:dyDescent="0.3">
      <c r="A1528" s="105"/>
      <c r="B1528" s="244"/>
      <c r="C1528" s="269"/>
      <c r="D1528" s="239"/>
      <c r="E1528" s="270"/>
      <c r="F1528" s="166"/>
      <c r="G1528" s="166"/>
      <c r="H1528" s="166"/>
      <c r="I1528" s="166"/>
      <c r="J1528" s="166"/>
      <c r="K1528" s="166"/>
      <c r="L1528" s="166"/>
      <c r="M1528" s="166"/>
    </row>
    <row r="1529" spans="1:13" x14ac:dyDescent="0.3">
      <c r="A1529" s="105"/>
      <c r="B1529" s="244"/>
      <c r="C1529" s="269"/>
      <c r="D1529" s="239"/>
      <c r="E1529" s="270"/>
      <c r="F1529" s="166"/>
      <c r="G1529" s="166"/>
      <c r="H1529" s="166"/>
      <c r="I1529" s="166"/>
      <c r="J1529" s="166"/>
      <c r="K1529" s="166"/>
      <c r="L1529" s="166"/>
      <c r="M1529" s="166"/>
    </row>
    <row r="1530" spans="1:13" x14ac:dyDescent="0.3">
      <c r="A1530" s="105"/>
      <c r="B1530" s="244"/>
      <c r="C1530" s="269"/>
      <c r="D1530" s="239"/>
      <c r="E1530" s="270"/>
      <c r="F1530" s="166"/>
      <c r="G1530" s="166"/>
      <c r="H1530" s="166"/>
      <c r="I1530" s="166"/>
      <c r="J1530" s="166"/>
      <c r="K1530" s="166"/>
      <c r="L1530" s="166"/>
      <c r="M1530" s="166"/>
    </row>
    <row r="1531" spans="1:13" x14ac:dyDescent="0.3">
      <c r="A1531" s="105"/>
      <c r="B1531" s="244"/>
      <c r="C1531" s="269"/>
      <c r="D1531" s="239"/>
      <c r="E1531" s="270"/>
      <c r="F1531" s="166"/>
      <c r="G1531" s="166"/>
      <c r="H1531" s="166"/>
      <c r="I1531" s="166"/>
      <c r="J1531" s="166"/>
      <c r="K1531" s="166"/>
      <c r="L1531" s="166"/>
      <c r="M1531" s="166"/>
    </row>
    <row r="1532" spans="1:13" x14ac:dyDescent="0.3">
      <c r="A1532" s="105"/>
      <c r="B1532" s="244"/>
      <c r="C1532" s="269"/>
      <c r="D1532" s="239"/>
      <c r="E1532" s="270"/>
      <c r="F1532" s="166"/>
      <c r="G1532" s="166"/>
      <c r="H1532" s="166"/>
      <c r="I1532" s="166"/>
      <c r="J1532" s="166"/>
      <c r="K1532" s="166"/>
      <c r="L1532" s="166"/>
      <c r="M1532" s="166"/>
    </row>
    <row r="1533" spans="1:13" x14ac:dyDescent="0.3">
      <c r="A1533" s="105"/>
      <c r="B1533" s="244"/>
      <c r="C1533" s="269"/>
      <c r="D1533" s="239"/>
      <c r="E1533" s="270"/>
      <c r="F1533" s="166"/>
      <c r="G1533" s="166"/>
      <c r="H1533" s="166"/>
      <c r="I1533" s="166"/>
      <c r="J1533" s="166"/>
      <c r="K1533" s="166"/>
      <c r="L1533" s="166"/>
      <c r="M1533" s="166"/>
    </row>
    <row r="1534" spans="1:13" x14ac:dyDescent="0.3">
      <c r="A1534" s="105"/>
      <c r="B1534" s="244"/>
      <c r="C1534" s="269"/>
      <c r="D1534" s="239"/>
      <c r="E1534" s="270"/>
      <c r="F1534" s="166"/>
      <c r="G1534" s="166"/>
      <c r="H1534" s="166"/>
      <c r="I1534" s="166"/>
      <c r="J1534" s="166"/>
      <c r="K1534" s="166"/>
      <c r="L1534" s="166"/>
      <c r="M1534" s="166"/>
    </row>
    <row r="1535" spans="1:13" x14ac:dyDescent="0.3">
      <c r="A1535" s="105"/>
      <c r="B1535" s="244"/>
      <c r="C1535" s="269"/>
      <c r="D1535" s="239"/>
      <c r="E1535" s="270"/>
      <c r="F1535" s="166"/>
      <c r="G1535" s="166"/>
      <c r="H1535" s="166"/>
      <c r="I1535" s="166"/>
      <c r="J1535" s="166"/>
      <c r="K1535" s="166"/>
      <c r="L1535" s="166"/>
      <c r="M1535" s="166"/>
    </row>
    <row r="1536" spans="1:13" x14ac:dyDescent="0.3">
      <c r="A1536" s="105"/>
      <c r="B1536" s="244"/>
      <c r="C1536" s="269"/>
      <c r="D1536" s="239"/>
      <c r="E1536" s="270"/>
      <c r="F1536" s="166"/>
      <c r="G1536" s="166"/>
      <c r="H1536" s="166"/>
      <c r="I1536" s="166"/>
      <c r="J1536" s="166"/>
      <c r="K1536" s="166"/>
      <c r="L1536" s="166"/>
      <c r="M1536" s="166"/>
    </row>
    <row r="1537" spans="1:13" x14ac:dyDescent="0.3">
      <c r="A1537" s="105"/>
      <c r="B1537" s="244"/>
      <c r="C1537" s="269"/>
      <c r="D1537" s="239"/>
      <c r="E1537" s="270"/>
      <c r="F1537" s="166"/>
      <c r="G1537" s="166"/>
      <c r="H1537" s="166"/>
      <c r="I1537" s="166"/>
      <c r="J1537" s="166"/>
      <c r="K1537" s="166"/>
      <c r="L1537" s="166"/>
      <c r="M1537" s="166"/>
    </row>
    <row r="1538" spans="1:13" x14ac:dyDescent="0.3">
      <c r="A1538" s="105"/>
      <c r="B1538" s="244"/>
      <c r="C1538" s="269"/>
      <c r="D1538" s="239"/>
      <c r="E1538" s="270"/>
      <c r="F1538" s="166"/>
      <c r="G1538" s="166"/>
      <c r="H1538" s="166"/>
      <c r="I1538" s="166"/>
      <c r="J1538" s="166"/>
      <c r="K1538" s="166"/>
      <c r="L1538" s="166"/>
      <c r="M1538" s="166"/>
    </row>
    <row r="1539" spans="1:13" x14ac:dyDescent="0.3">
      <c r="A1539" s="105"/>
      <c r="B1539" s="244"/>
      <c r="C1539" s="269"/>
      <c r="D1539" s="239"/>
      <c r="E1539" s="270"/>
      <c r="F1539" s="166"/>
      <c r="G1539" s="166"/>
      <c r="H1539" s="166"/>
      <c r="I1539" s="166"/>
      <c r="J1539" s="166"/>
      <c r="K1539" s="166"/>
      <c r="L1539" s="166"/>
      <c r="M1539" s="166"/>
    </row>
    <row r="1540" spans="1:13" x14ac:dyDescent="0.3">
      <c r="A1540" s="105"/>
      <c r="B1540" s="244"/>
      <c r="C1540" s="269"/>
      <c r="D1540" s="239"/>
      <c r="E1540" s="270"/>
      <c r="F1540" s="166"/>
      <c r="G1540" s="166"/>
      <c r="H1540" s="166"/>
      <c r="I1540" s="166"/>
      <c r="J1540" s="166"/>
      <c r="K1540" s="166"/>
      <c r="L1540" s="166"/>
      <c r="M1540" s="166"/>
    </row>
    <row r="1541" spans="1:13" x14ac:dyDescent="0.3">
      <c r="A1541" s="105"/>
      <c r="B1541" s="244"/>
      <c r="C1541" s="269"/>
      <c r="D1541" s="239"/>
      <c r="E1541" s="270"/>
      <c r="F1541" s="166"/>
      <c r="G1541" s="166"/>
      <c r="H1541" s="166"/>
      <c r="I1541" s="166"/>
      <c r="J1541" s="166"/>
      <c r="K1541" s="166"/>
      <c r="L1541" s="166"/>
      <c r="M1541" s="166"/>
    </row>
    <row r="1542" spans="1:13" x14ac:dyDescent="0.3">
      <c r="A1542" s="105"/>
      <c r="B1542" s="244"/>
      <c r="C1542" s="269"/>
      <c r="D1542" s="239"/>
      <c r="E1542" s="270"/>
      <c r="F1542" s="166"/>
      <c r="G1542" s="166"/>
      <c r="H1542" s="166"/>
      <c r="I1542" s="166"/>
      <c r="J1542" s="166"/>
      <c r="K1542" s="166"/>
      <c r="L1542" s="166"/>
      <c r="M1542" s="166"/>
    </row>
    <row r="1543" spans="1:13" x14ac:dyDescent="0.3">
      <c r="A1543" s="105"/>
      <c r="B1543" s="244"/>
      <c r="C1543" s="269"/>
      <c r="D1543" s="239"/>
      <c r="E1543" s="270"/>
      <c r="F1543" s="166"/>
      <c r="G1543" s="166"/>
      <c r="H1543" s="166"/>
      <c r="I1543" s="166"/>
      <c r="J1543" s="166"/>
      <c r="K1543" s="166"/>
      <c r="L1543" s="166"/>
      <c r="M1543" s="166"/>
    </row>
    <row r="1544" spans="1:13" x14ac:dyDescent="0.3">
      <c r="A1544" s="105"/>
      <c r="B1544" s="244"/>
      <c r="C1544" s="269"/>
      <c r="D1544" s="239"/>
      <c r="E1544" s="270"/>
      <c r="F1544" s="166"/>
      <c r="G1544" s="166"/>
      <c r="H1544" s="166"/>
      <c r="I1544" s="166"/>
      <c r="J1544" s="166"/>
      <c r="K1544" s="166"/>
      <c r="L1544" s="166"/>
      <c r="M1544" s="166"/>
    </row>
    <row r="1545" spans="1:13" x14ac:dyDescent="0.3">
      <c r="A1545" s="105"/>
      <c r="B1545" s="244"/>
      <c r="C1545" s="269"/>
      <c r="D1545" s="239"/>
      <c r="E1545" s="270"/>
      <c r="F1545" s="166"/>
      <c r="G1545" s="166"/>
      <c r="H1545" s="166"/>
      <c r="I1545" s="166"/>
      <c r="J1545" s="166"/>
      <c r="K1545" s="166"/>
      <c r="L1545" s="166"/>
      <c r="M1545" s="166"/>
    </row>
    <row r="1546" spans="1:13" x14ac:dyDescent="0.3">
      <c r="A1546" s="105"/>
      <c r="B1546" s="244"/>
      <c r="C1546" s="269"/>
      <c r="D1546" s="239"/>
      <c r="E1546" s="270"/>
      <c r="F1546" s="166"/>
      <c r="G1546" s="166"/>
      <c r="H1546" s="166"/>
      <c r="I1546" s="166"/>
      <c r="J1546" s="166"/>
      <c r="K1546" s="166"/>
      <c r="L1546" s="166"/>
      <c r="M1546" s="166"/>
    </row>
    <row r="1547" spans="1:13" x14ac:dyDescent="0.3">
      <c r="A1547" s="105"/>
      <c r="B1547" s="244"/>
      <c r="C1547" s="269"/>
      <c r="D1547" s="239"/>
      <c r="E1547" s="270"/>
      <c r="F1547" s="166"/>
      <c r="G1547" s="166"/>
      <c r="H1547" s="166"/>
      <c r="I1547" s="166"/>
      <c r="J1547" s="166"/>
      <c r="K1547" s="166"/>
      <c r="L1547" s="166"/>
      <c r="M1547" s="166"/>
    </row>
    <row r="1548" spans="1:13" x14ac:dyDescent="0.3">
      <c r="A1548" s="105"/>
      <c r="B1548" s="244"/>
      <c r="C1548" s="269"/>
      <c r="D1548" s="239"/>
      <c r="E1548" s="270"/>
      <c r="F1548" s="166"/>
      <c r="G1548" s="166"/>
      <c r="H1548" s="166"/>
      <c r="I1548" s="166"/>
      <c r="J1548" s="166"/>
      <c r="K1548" s="166"/>
      <c r="L1548" s="166"/>
      <c r="M1548" s="166"/>
    </row>
    <row r="1549" spans="1:13" x14ac:dyDescent="0.3">
      <c r="A1549" s="105"/>
      <c r="B1549" s="244"/>
      <c r="C1549" s="269"/>
      <c r="D1549" s="239"/>
      <c r="E1549" s="270"/>
      <c r="F1549" s="166"/>
      <c r="G1549" s="166"/>
      <c r="H1549" s="166"/>
      <c r="I1549" s="166"/>
      <c r="J1549" s="166"/>
      <c r="K1549" s="166"/>
      <c r="L1549" s="166"/>
      <c r="M1549" s="166"/>
    </row>
    <row r="1550" spans="1:13" x14ac:dyDescent="0.3">
      <c r="A1550" s="105"/>
      <c r="B1550" s="244"/>
      <c r="C1550" s="269"/>
      <c r="D1550" s="239"/>
      <c r="E1550" s="270"/>
      <c r="F1550" s="166"/>
      <c r="G1550" s="166"/>
      <c r="H1550" s="166"/>
      <c r="I1550" s="166"/>
      <c r="J1550" s="166"/>
      <c r="K1550" s="166"/>
      <c r="L1550" s="166"/>
      <c r="M1550" s="166"/>
    </row>
    <row r="1551" spans="1:13" x14ac:dyDescent="0.3">
      <c r="A1551" s="105"/>
      <c r="B1551" s="244"/>
      <c r="C1551" s="269"/>
      <c r="D1551" s="239"/>
      <c r="E1551" s="270"/>
      <c r="F1551" s="166"/>
      <c r="G1551" s="166"/>
      <c r="H1551" s="166"/>
      <c r="I1551" s="166"/>
      <c r="J1551" s="166"/>
      <c r="K1551" s="166"/>
      <c r="L1551" s="166"/>
      <c r="M1551" s="166"/>
    </row>
    <row r="1552" spans="1:13" x14ac:dyDescent="0.3">
      <c r="A1552" s="105"/>
      <c r="B1552" s="244"/>
      <c r="C1552" s="269"/>
      <c r="D1552" s="239"/>
      <c r="E1552" s="270"/>
      <c r="F1552" s="166"/>
      <c r="G1552" s="166"/>
      <c r="H1552" s="166"/>
      <c r="I1552" s="166"/>
      <c r="J1552" s="166"/>
      <c r="K1552" s="166"/>
      <c r="L1552" s="166"/>
      <c r="M1552" s="166"/>
    </row>
    <row r="1553" spans="1:13" x14ac:dyDescent="0.3">
      <c r="A1553" s="105"/>
      <c r="B1553" s="244"/>
      <c r="C1553" s="269"/>
      <c r="D1553" s="239"/>
      <c r="E1553" s="270"/>
      <c r="F1553" s="166"/>
      <c r="G1553" s="166"/>
      <c r="H1553" s="166"/>
      <c r="I1553" s="166"/>
      <c r="J1553" s="166"/>
      <c r="K1553" s="166"/>
      <c r="L1553" s="166"/>
      <c r="M1553" s="166"/>
    </row>
    <row r="1554" spans="1:13" x14ac:dyDescent="0.3">
      <c r="A1554" s="105"/>
      <c r="B1554" s="244"/>
      <c r="C1554" s="269"/>
      <c r="D1554" s="239"/>
      <c r="E1554" s="270"/>
      <c r="F1554" s="166"/>
      <c r="G1554" s="166"/>
      <c r="H1554" s="166"/>
      <c r="I1554" s="166"/>
      <c r="J1554" s="166"/>
      <c r="K1554" s="166"/>
      <c r="L1554" s="166"/>
      <c r="M1554" s="166"/>
    </row>
    <row r="1555" spans="1:13" x14ac:dyDescent="0.3">
      <c r="A1555" s="105"/>
      <c r="B1555" s="244"/>
      <c r="C1555" s="269"/>
      <c r="D1555" s="239"/>
      <c r="E1555" s="270"/>
      <c r="F1555" s="166"/>
      <c r="G1555" s="166"/>
      <c r="H1555" s="166"/>
      <c r="I1555" s="166"/>
      <c r="J1555" s="166"/>
      <c r="K1555" s="166"/>
      <c r="L1555" s="166"/>
      <c r="M1555" s="166"/>
    </row>
    <row r="1556" spans="1:13" x14ac:dyDescent="0.3">
      <c r="A1556" s="105"/>
      <c r="B1556" s="244"/>
      <c r="C1556" s="269"/>
      <c r="D1556" s="239"/>
      <c r="E1556" s="270"/>
      <c r="F1556" s="166"/>
      <c r="G1556" s="166"/>
      <c r="H1556" s="166"/>
      <c r="I1556" s="166"/>
      <c r="J1556" s="166"/>
      <c r="K1556" s="166"/>
      <c r="L1556" s="166"/>
      <c r="M1556" s="166"/>
    </row>
    <row r="1557" spans="1:13" x14ac:dyDescent="0.3">
      <c r="A1557" s="105"/>
      <c r="B1557" s="244"/>
      <c r="C1557" s="269"/>
      <c r="D1557" s="239"/>
      <c r="E1557" s="270"/>
      <c r="F1557" s="166"/>
      <c r="G1557" s="166"/>
      <c r="H1557" s="166"/>
      <c r="I1557" s="166"/>
      <c r="J1557" s="166"/>
      <c r="K1557" s="166"/>
      <c r="L1557" s="166"/>
      <c r="M1557" s="166"/>
    </row>
    <row r="1558" spans="1:13" x14ac:dyDescent="0.3">
      <c r="A1558" s="105"/>
      <c r="B1558" s="244"/>
      <c r="C1558" s="269"/>
      <c r="D1558" s="239"/>
      <c r="E1558" s="270"/>
      <c r="F1558" s="166"/>
      <c r="G1558" s="166"/>
      <c r="H1558" s="166"/>
      <c r="I1558" s="166"/>
      <c r="J1558" s="166"/>
      <c r="K1558" s="166"/>
      <c r="L1558" s="166"/>
      <c r="M1558" s="166"/>
    </row>
    <row r="1559" spans="1:13" x14ac:dyDescent="0.3">
      <c r="A1559" s="105"/>
      <c r="B1559" s="244"/>
      <c r="C1559" s="269"/>
      <c r="D1559" s="239"/>
      <c r="E1559" s="270"/>
      <c r="F1559" s="166"/>
      <c r="G1559" s="166"/>
      <c r="H1559" s="166"/>
      <c r="I1559" s="166"/>
      <c r="J1559" s="166"/>
      <c r="K1559" s="166"/>
      <c r="L1559" s="166"/>
      <c r="M1559" s="166"/>
    </row>
    <row r="1560" spans="1:13" x14ac:dyDescent="0.3">
      <c r="A1560" s="105"/>
      <c r="B1560" s="244"/>
      <c r="C1560" s="269"/>
      <c r="D1560" s="239"/>
      <c r="E1560" s="270"/>
      <c r="F1560" s="166"/>
      <c r="G1560" s="166"/>
      <c r="H1560" s="166"/>
      <c r="I1560" s="166"/>
      <c r="J1560" s="166"/>
      <c r="K1560" s="166"/>
      <c r="L1560" s="166"/>
      <c r="M1560" s="166"/>
    </row>
    <row r="1561" spans="1:13" x14ac:dyDescent="0.3">
      <c r="A1561" s="105"/>
      <c r="B1561" s="244"/>
      <c r="C1561" s="269"/>
      <c r="D1561" s="239"/>
      <c r="E1561" s="270"/>
      <c r="F1561" s="166"/>
      <c r="G1561" s="166"/>
      <c r="H1561" s="166"/>
      <c r="I1561" s="166"/>
      <c r="J1561" s="166"/>
      <c r="K1561" s="166"/>
      <c r="L1561" s="166"/>
      <c r="M1561" s="166"/>
    </row>
    <row r="1562" spans="1:13" x14ac:dyDescent="0.3">
      <c r="A1562" s="105"/>
      <c r="B1562" s="244"/>
      <c r="C1562" s="269"/>
      <c r="D1562" s="239"/>
      <c r="E1562" s="270"/>
      <c r="F1562" s="166"/>
      <c r="G1562" s="166"/>
      <c r="H1562" s="166"/>
      <c r="I1562" s="166"/>
      <c r="J1562" s="166"/>
      <c r="K1562" s="166"/>
      <c r="L1562" s="166"/>
      <c r="M1562" s="166"/>
    </row>
    <row r="1563" spans="1:13" x14ac:dyDescent="0.3">
      <c r="A1563" s="105"/>
      <c r="B1563" s="244"/>
      <c r="C1563" s="269"/>
      <c r="D1563" s="239"/>
      <c r="E1563" s="270"/>
      <c r="F1563" s="166"/>
      <c r="G1563" s="166"/>
      <c r="H1563" s="166"/>
      <c r="I1563" s="166"/>
      <c r="J1563" s="166"/>
      <c r="K1563" s="166"/>
      <c r="L1563" s="166"/>
      <c r="M1563" s="166"/>
    </row>
    <row r="1564" spans="1:13" x14ac:dyDescent="0.3">
      <c r="A1564" s="105"/>
      <c r="B1564" s="244"/>
      <c r="C1564" s="269"/>
      <c r="D1564" s="239"/>
      <c r="E1564" s="270"/>
      <c r="F1564" s="166"/>
      <c r="G1564" s="166"/>
      <c r="H1564" s="166"/>
      <c r="I1564" s="166"/>
      <c r="J1564" s="166"/>
      <c r="K1564" s="166"/>
      <c r="L1564" s="166"/>
      <c r="M1564" s="166"/>
    </row>
    <row r="1565" spans="1:13" x14ac:dyDescent="0.3">
      <c r="A1565" s="105"/>
      <c r="B1565" s="244"/>
      <c r="C1565" s="269"/>
      <c r="D1565" s="239"/>
      <c r="E1565" s="270"/>
      <c r="F1565" s="166"/>
      <c r="G1565" s="166"/>
      <c r="H1565" s="166"/>
      <c r="I1565" s="166"/>
      <c r="J1565" s="166"/>
      <c r="K1565" s="166"/>
      <c r="L1565" s="166"/>
      <c r="M1565" s="166"/>
    </row>
    <row r="1566" spans="1:13" x14ac:dyDescent="0.3">
      <c r="A1566" s="105"/>
      <c r="B1566" s="244"/>
      <c r="C1566" s="269"/>
      <c r="D1566" s="239"/>
      <c r="E1566" s="270"/>
      <c r="F1566" s="166"/>
      <c r="G1566" s="166"/>
      <c r="H1566" s="166"/>
      <c r="I1566" s="166"/>
      <c r="J1566" s="166"/>
      <c r="K1566" s="166"/>
      <c r="L1566" s="166"/>
      <c r="M1566" s="166"/>
    </row>
    <row r="1567" spans="1:13" x14ac:dyDescent="0.3">
      <c r="A1567" s="105"/>
      <c r="B1567" s="244"/>
      <c r="C1567" s="269"/>
      <c r="D1567" s="239"/>
      <c r="E1567" s="270"/>
      <c r="F1567" s="166"/>
      <c r="G1567" s="166"/>
      <c r="H1567" s="166"/>
      <c r="I1567" s="166"/>
      <c r="J1567" s="166"/>
      <c r="K1567" s="166"/>
      <c r="L1567" s="166"/>
      <c r="M1567" s="166"/>
    </row>
    <row r="1568" spans="1:13" x14ac:dyDescent="0.3">
      <c r="A1568" s="105"/>
      <c r="B1568" s="244"/>
      <c r="C1568" s="269"/>
      <c r="D1568" s="239"/>
      <c r="E1568" s="270"/>
      <c r="F1568" s="166"/>
      <c r="G1568" s="166"/>
      <c r="H1568" s="166"/>
      <c r="I1568" s="166"/>
      <c r="J1568" s="166"/>
      <c r="K1568" s="166"/>
      <c r="L1568" s="166"/>
      <c r="M1568" s="166"/>
    </row>
    <row r="1569" spans="1:13" x14ac:dyDescent="0.3">
      <c r="A1569" s="105"/>
      <c r="B1569" s="244"/>
      <c r="C1569" s="269"/>
      <c r="D1569" s="239"/>
      <c r="E1569" s="270"/>
      <c r="F1569" s="166"/>
      <c r="G1569" s="166"/>
      <c r="H1569" s="166"/>
      <c r="I1569" s="166"/>
      <c r="J1569" s="166"/>
      <c r="K1569" s="166"/>
      <c r="L1569" s="166"/>
      <c r="M1569" s="166"/>
    </row>
    <row r="1570" spans="1:13" x14ac:dyDescent="0.3">
      <c r="A1570" s="105"/>
      <c r="B1570" s="244"/>
      <c r="C1570" s="269"/>
      <c r="D1570" s="239"/>
      <c r="E1570" s="270"/>
      <c r="F1570" s="166"/>
      <c r="G1570" s="166"/>
      <c r="H1570" s="166"/>
      <c r="I1570" s="166"/>
      <c r="J1570" s="166"/>
      <c r="K1570" s="166"/>
      <c r="L1570" s="166"/>
      <c r="M1570" s="166"/>
    </row>
    <row r="1571" spans="1:13" x14ac:dyDescent="0.3">
      <c r="A1571" s="105"/>
      <c r="B1571" s="244"/>
      <c r="C1571" s="269"/>
      <c r="D1571" s="239"/>
      <c r="E1571" s="270"/>
      <c r="F1571" s="166"/>
      <c r="G1571" s="166"/>
      <c r="H1571" s="166"/>
      <c r="I1571" s="166"/>
      <c r="J1571" s="166"/>
      <c r="K1571" s="166"/>
      <c r="L1571" s="166"/>
      <c r="M1571" s="166"/>
    </row>
    <row r="1572" spans="1:13" x14ac:dyDescent="0.3">
      <c r="A1572" s="105"/>
      <c r="B1572" s="244"/>
      <c r="C1572" s="269"/>
      <c r="D1572" s="239"/>
      <c r="E1572" s="270"/>
      <c r="F1572" s="166"/>
      <c r="G1572" s="166"/>
      <c r="H1572" s="166"/>
      <c r="I1572" s="166"/>
      <c r="J1572" s="166"/>
      <c r="K1572" s="166"/>
      <c r="L1572" s="166"/>
      <c r="M1572" s="166"/>
    </row>
    <row r="1573" spans="1:13" x14ac:dyDescent="0.3">
      <c r="A1573" s="105"/>
      <c r="B1573" s="244"/>
      <c r="C1573" s="269"/>
      <c r="D1573" s="239"/>
      <c r="E1573" s="270"/>
      <c r="F1573" s="166"/>
      <c r="G1573" s="166"/>
      <c r="H1573" s="166"/>
      <c r="I1573" s="166"/>
      <c r="J1573" s="166"/>
      <c r="K1573" s="166"/>
      <c r="L1573" s="166"/>
      <c r="M1573" s="166"/>
    </row>
    <row r="1574" spans="1:13" x14ac:dyDescent="0.3">
      <c r="A1574" s="105"/>
      <c r="B1574" s="244"/>
      <c r="C1574" s="269"/>
      <c r="D1574" s="239"/>
      <c r="E1574" s="270"/>
      <c r="F1574" s="166"/>
      <c r="G1574" s="166"/>
      <c r="H1574" s="166"/>
      <c r="I1574" s="166"/>
      <c r="J1574" s="166"/>
      <c r="K1574" s="166"/>
      <c r="L1574" s="166"/>
      <c r="M1574" s="166"/>
    </row>
    <row r="1575" spans="1:13" x14ac:dyDescent="0.3">
      <c r="A1575" s="105"/>
      <c r="B1575" s="244"/>
      <c r="C1575" s="269"/>
      <c r="D1575" s="239"/>
      <c r="E1575" s="270"/>
      <c r="F1575" s="166"/>
      <c r="G1575" s="166"/>
      <c r="H1575" s="166"/>
      <c r="I1575" s="166"/>
      <c r="J1575" s="166"/>
      <c r="K1575" s="166"/>
      <c r="L1575" s="166"/>
      <c r="M1575" s="166"/>
    </row>
    <row r="1576" spans="1:13" x14ac:dyDescent="0.3">
      <c r="A1576" s="105"/>
      <c r="B1576" s="244"/>
      <c r="C1576" s="269"/>
      <c r="D1576" s="239"/>
      <c r="E1576" s="270"/>
      <c r="F1576" s="166"/>
      <c r="G1576" s="166"/>
      <c r="H1576" s="166"/>
      <c r="I1576" s="166"/>
      <c r="J1576" s="166"/>
      <c r="K1576" s="166"/>
      <c r="L1576" s="166"/>
      <c r="M1576" s="166"/>
    </row>
    <row r="1577" spans="1:13" x14ac:dyDescent="0.3">
      <c r="A1577" s="105"/>
      <c r="B1577" s="244"/>
      <c r="C1577" s="269"/>
      <c r="D1577" s="239"/>
      <c r="E1577" s="270"/>
      <c r="F1577" s="166"/>
      <c r="G1577" s="166"/>
      <c r="H1577" s="166"/>
      <c r="I1577" s="166"/>
      <c r="J1577" s="166"/>
      <c r="K1577" s="166"/>
      <c r="L1577" s="166"/>
      <c r="M1577" s="166"/>
    </row>
    <row r="1578" spans="1:13" x14ac:dyDescent="0.3">
      <c r="A1578" s="105"/>
      <c r="B1578" s="244"/>
      <c r="C1578" s="269"/>
      <c r="D1578" s="239"/>
      <c r="E1578" s="270"/>
      <c r="F1578" s="166"/>
      <c r="G1578" s="166"/>
      <c r="H1578" s="166"/>
      <c r="I1578" s="166"/>
      <c r="J1578" s="166"/>
      <c r="K1578" s="166"/>
      <c r="L1578" s="166"/>
      <c r="M1578" s="166"/>
    </row>
    <row r="1579" spans="1:13" x14ac:dyDescent="0.3">
      <c r="A1579" s="105"/>
      <c r="B1579" s="244"/>
      <c r="C1579" s="269"/>
      <c r="D1579" s="239"/>
      <c r="E1579" s="270"/>
      <c r="F1579" s="166"/>
      <c r="G1579" s="166"/>
      <c r="H1579" s="166"/>
      <c r="I1579" s="166"/>
      <c r="J1579" s="166"/>
      <c r="K1579" s="166"/>
      <c r="L1579" s="166"/>
      <c r="M1579" s="166"/>
    </row>
    <row r="1580" spans="1:13" x14ac:dyDescent="0.3">
      <c r="A1580" s="105"/>
      <c r="B1580" s="244"/>
      <c r="C1580" s="269"/>
      <c r="D1580" s="239"/>
      <c r="E1580" s="270"/>
      <c r="F1580" s="166"/>
      <c r="G1580" s="166"/>
      <c r="H1580" s="166"/>
      <c r="I1580" s="166"/>
      <c r="J1580" s="166"/>
      <c r="K1580" s="166"/>
      <c r="L1580" s="166"/>
      <c r="M1580" s="166"/>
    </row>
    <row r="1581" spans="1:13" x14ac:dyDescent="0.3">
      <c r="A1581" s="105"/>
      <c r="B1581" s="244"/>
      <c r="C1581" s="269"/>
      <c r="D1581" s="239"/>
      <c r="E1581" s="270"/>
      <c r="F1581" s="166"/>
      <c r="G1581" s="166"/>
      <c r="H1581" s="166"/>
      <c r="I1581" s="166"/>
      <c r="J1581" s="166"/>
      <c r="K1581" s="166"/>
      <c r="L1581" s="166"/>
      <c r="M1581" s="166"/>
    </row>
    <row r="1582" spans="1:13" x14ac:dyDescent="0.3">
      <c r="A1582" s="105"/>
      <c r="B1582" s="244"/>
      <c r="C1582" s="269"/>
      <c r="D1582" s="239"/>
      <c r="E1582" s="270"/>
      <c r="F1582" s="166"/>
      <c r="G1582" s="166"/>
      <c r="H1582" s="166"/>
      <c r="I1582" s="166"/>
      <c r="J1582" s="166"/>
      <c r="K1582" s="166"/>
      <c r="L1582" s="166"/>
      <c r="M1582" s="166"/>
    </row>
    <row r="1583" spans="1:13" x14ac:dyDescent="0.3">
      <c r="A1583" s="105"/>
      <c r="B1583" s="244"/>
      <c r="C1583" s="269"/>
      <c r="D1583" s="239"/>
      <c r="E1583" s="270"/>
      <c r="F1583" s="166"/>
      <c r="G1583" s="166"/>
      <c r="H1583" s="166"/>
      <c r="I1583" s="166"/>
      <c r="J1583" s="166"/>
      <c r="K1583" s="166"/>
      <c r="L1583" s="166"/>
      <c r="M1583" s="166"/>
    </row>
    <row r="1584" spans="1:13" x14ac:dyDescent="0.3">
      <c r="A1584" s="105"/>
      <c r="B1584" s="244"/>
      <c r="C1584" s="269"/>
      <c r="D1584" s="239"/>
      <c r="E1584" s="270"/>
      <c r="F1584" s="166"/>
      <c r="G1584" s="166"/>
      <c r="H1584" s="166"/>
      <c r="I1584" s="166"/>
      <c r="J1584" s="166"/>
      <c r="K1584" s="166"/>
      <c r="L1584" s="166"/>
      <c r="M1584" s="166"/>
    </row>
    <row r="1585" spans="1:13" x14ac:dyDescent="0.3">
      <c r="A1585" s="105"/>
      <c r="B1585" s="244"/>
      <c r="C1585" s="269"/>
      <c r="D1585" s="239"/>
      <c r="E1585" s="270"/>
      <c r="F1585" s="166"/>
      <c r="G1585" s="166"/>
      <c r="H1585" s="166"/>
      <c r="I1585" s="166"/>
      <c r="J1585" s="166"/>
      <c r="K1585" s="166"/>
      <c r="L1585" s="166"/>
      <c r="M1585" s="166"/>
    </row>
    <row r="1586" spans="1:13" x14ac:dyDescent="0.3">
      <c r="A1586" s="105"/>
      <c r="B1586" s="244"/>
      <c r="C1586" s="269"/>
      <c r="D1586" s="239"/>
      <c r="E1586" s="270"/>
      <c r="F1586" s="166"/>
      <c r="G1586" s="166"/>
      <c r="H1586" s="166"/>
      <c r="I1586" s="166"/>
      <c r="J1586" s="166"/>
      <c r="K1586" s="166"/>
      <c r="L1586" s="166"/>
      <c r="M1586" s="166"/>
    </row>
    <row r="1587" spans="1:13" x14ac:dyDescent="0.3">
      <c r="A1587" s="105"/>
      <c r="B1587" s="244"/>
      <c r="C1587" s="269"/>
      <c r="D1587" s="239"/>
      <c r="E1587" s="270"/>
      <c r="F1587" s="166"/>
      <c r="G1587" s="166"/>
      <c r="H1587" s="166"/>
      <c r="I1587" s="166"/>
      <c r="J1587" s="166"/>
      <c r="K1587" s="166"/>
      <c r="L1587" s="166"/>
      <c r="M1587" s="166"/>
    </row>
    <row r="1588" spans="1:13" x14ac:dyDescent="0.3">
      <c r="A1588" s="105"/>
      <c r="B1588" s="244"/>
      <c r="C1588" s="269"/>
      <c r="D1588" s="239"/>
      <c r="E1588" s="270"/>
      <c r="F1588" s="166"/>
      <c r="G1588" s="166"/>
      <c r="H1588" s="166"/>
      <c r="I1588" s="166"/>
      <c r="J1588" s="166"/>
      <c r="K1588" s="166"/>
      <c r="L1588" s="166"/>
      <c r="M1588" s="166"/>
    </row>
    <row r="1589" spans="1:13" x14ac:dyDescent="0.3">
      <c r="A1589" s="105"/>
      <c r="B1589" s="244"/>
      <c r="C1589" s="269"/>
      <c r="D1589" s="239"/>
      <c r="E1589" s="270"/>
      <c r="F1589" s="166"/>
      <c r="G1589" s="166"/>
      <c r="H1589" s="166"/>
      <c r="I1589" s="166"/>
      <c r="J1589" s="166"/>
      <c r="K1589" s="166"/>
      <c r="L1589" s="166"/>
      <c r="M1589" s="166"/>
    </row>
    <row r="1590" spans="1:13" x14ac:dyDescent="0.3">
      <c r="A1590" s="105"/>
      <c r="B1590" s="244"/>
      <c r="C1590" s="269"/>
      <c r="D1590" s="239"/>
      <c r="E1590" s="270"/>
      <c r="F1590" s="166"/>
      <c r="G1590" s="166"/>
      <c r="H1590" s="166"/>
      <c r="I1590" s="166"/>
      <c r="J1590" s="166"/>
      <c r="K1590" s="166"/>
      <c r="L1590" s="166"/>
      <c r="M1590" s="166"/>
    </row>
    <row r="1591" spans="1:13" x14ac:dyDescent="0.3">
      <c r="A1591" s="105"/>
      <c r="B1591" s="244"/>
      <c r="C1591" s="269"/>
      <c r="D1591" s="239"/>
      <c r="E1591" s="270"/>
      <c r="F1591" s="166"/>
      <c r="G1591" s="166"/>
      <c r="H1591" s="166"/>
      <c r="I1591" s="166"/>
      <c r="J1591" s="166"/>
      <c r="K1591" s="166"/>
      <c r="L1591" s="166"/>
      <c r="M1591" s="166"/>
    </row>
    <row r="1592" spans="1:13" x14ac:dyDescent="0.3">
      <c r="A1592" s="105"/>
      <c r="B1592" s="244"/>
      <c r="C1592" s="269"/>
      <c r="D1592" s="239"/>
      <c r="E1592" s="270"/>
      <c r="F1592" s="166"/>
      <c r="G1592" s="166"/>
      <c r="H1592" s="166"/>
      <c r="I1592" s="166"/>
      <c r="J1592" s="166"/>
      <c r="K1592" s="166"/>
      <c r="L1592" s="166"/>
      <c r="M1592" s="166"/>
    </row>
    <row r="1593" spans="1:13" x14ac:dyDescent="0.3">
      <c r="A1593" s="105"/>
      <c r="B1593" s="244"/>
      <c r="C1593" s="269"/>
      <c r="D1593" s="239"/>
      <c r="E1593" s="270"/>
      <c r="F1593" s="166"/>
      <c r="G1593" s="166"/>
      <c r="H1593" s="166"/>
      <c r="I1593" s="166"/>
      <c r="J1593" s="166"/>
      <c r="K1593" s="166"/>
      <c r="L1593" s="166"/>
      <c r="M1593" s="166"/>
    </row>
    <row r="1594" spans="1:13" x14ac:dyDescent="0.3">
      <c r="A1594" s="105"/>
      <c r="B1594" s="244"/>
      <c r="C1594" s="269"/>
      <c r="D1594" s="239"/>
      <c r="E1594" s="270"/>
      <c r="F1594" s="166"/>
      <c r="G1594" s="166"/>
      <c r="H1594" s="166"/>
      <c r="I1594" s="166"/>
      <c r="J1594" s="166"/>
      <c r="K1594" s="166"/>
      <c r="L1594" s="166"/>
      <c r="M1594" s="166"/>
    </row>
    <row r="1595" spans="1:13" x14ac:dyDescent="0.3">
      <c r="A1595" s="105"/>
      <c r="B1595" s="244"/>
      <c r="C1595" s="269"/>
      <c r="D1595" s="239"/>
      <c r="E1595" s="270"/>
      <c r="F1595" s="166"/>
      <c r="G1595" s="166"/>
      <c r="H1595" s="166"/>
      <c r="I1595" s="166"/>
      <c r="J1595" s="166"/>
      <c r="K1595" s="166"/>
      <c r="L1595" s="166"/>
      <c r="M1595" s="166"/>
    </row>
    <row r="1596" spans="1:13" x14ac:dyDescent="0.3">
      <c r="A1596" s="105"/>
      <c r="B1596" s="244"/>
      <c r="C1596" s="269"/>
      <c r="D1596" s="239"/>
      <c r="E1596" s="270"/>
      <c r="F1596" s="166"/>
      <c r="G1596" s="166"/>
      <c r="H1596" s="166"/>
      <c r="I1596" s="166"/>
      <c r="J1596" s="166"/>
      <c r="K1596" s="166"/>
      <c r="L1596" s="166"/>
      <c r="M1596" s="166"/>
    </row>
    <row r="1597" spans="1:13" x14ac:dyDescent="0.3">
      <c r="A1597" s="105"/>
      <c r="B1597" s="244"/>
      <c r="C1597" s="269"/>
      <c r="D1597" s="239"/>
      <c r="E1597" s="270"/>
      <c r="F1597" s="166"/>
      <c r="G1597" s="166"/>
      <c r="H1597" s="166"/>
      <c r="I1597" s="166"/>
      <c r="J1597" s="166"/>
      <c r="K1597" s="166"/>
      <c r="L1597" s="166"/>
      <c r="M1597" s="166"/>
    </row>
    <row r="1598" spans="1:13" x14ac:dyDescent="0.3">
      <c r="A1598" s="105"/>
      <c r="B1598" s="244"/>
      <c r="C1598" s="269"/>
      <c r="D1598" s="239"/>
      <c r="E1598" s="270"/>
      <c r="F1598" s="166"/>
      <c r="G1598" s="166"/>
      <c r="H1598" s="166"/>
      <c r="I1598" s="166"/>
      <c r="J1598" s="166"/>
      <c r="K1598" s="166"/>
      <c r="L1598" s="166"/>
      <c r="M1598" s="166"/>
    </row>
    <row r="1599" spans="1:13" x14ac:dyDescent="0.3">
      <c r="A1599" s="105"/>
      <c r="B1599" s="244"/>
      <c r="C1599" s="269"/>
      <c r="D1599" s="239"/>
      <c r="E1599" s="270"/>
      <c r="F1599" s="166"/>
      <c r="G1599" s="166"/>
      <c r="H1599" s="166"/>
      <c r="I1599" s="166"/>
      <c r="J1599" s="166"/>
      <c r="K1599" s="166"/>
      <c r="L1599" s="166"/>
      <c r="M1599" s="166"/>
    </row>
    <row r="1600" spans="1:13" x14ac:dyDescent="0.3">
      <c r="A1600" s="105"/>
      <c r="B1600" s="244"/>
      <c r="C1600" s="269"/>
      <c r="D1600" s="239"/>
      <c r="E1600" s="270"/>
      <c r="F1600" s="166"/>
      <c r="G1600" s="166"/>
      <c r="H1600" s="166"/>
      <c r="I1600" s="166"/>
      <c r="J1600" s="166"/>
      <c r="K1600" s="166"/>
      <c r="L1600" s="166"/>
      <c r="M1600" s="166"/>
    </row>
    <row r="1601" spans="1:13" x14ac:dyDescent="0.3">
      <c r="A1601" s="105"/>
      <c r="B1601" s="244"/>
      <c r="C1601" s="269"/>
      <c r="D1601" s="239"/>
      <c r="E1601" s="270"/>
      <c r="F1601" s="166"/>
      <c r="G1601" s="166"/>
      <c r="H1601" s="166"/>
      <c r="I1601" s="166"/>
      <c r="J1601" s="166"/>
      <c r="K1601" s="166"/>
      <c r="L1601" s="166"/>
      <c r="M1601" s="166"/>
    </row>
    <row r="1602" spans="1:13" x14ac:dyDescent="0.3">
      <c r="A1602" s="105"/>
      <c r="B1602" s="244"/>
      <c r="C1602" s="269"/>
      <c r="D1602" s="239"/>
      <c r="E1602" s="270"/>
      <c r="F1602" s="166"/>
      <c r="G1602" s="166"/>
      <c r="H1602" s="166"/>
      <c r="I1602" s="166"/>
      <c r="J1602" s="166"/>
      <c r="K1602" s="166"/>
      <c r="L1602" s="166"/>
      <c r="M1602" s="166"/>
    </row>
    <row r="1603" spans="1:13" x14ac:dyDescent="0.3">
      <c r="A1603" s="105"/>
      <c r="B1603" s="244"/>
      <c r="C1603" s="269"/>
      <c r="D1603" s="239"/>
      <c r="E1603" s="270"/>
      <c r="F1603" s="166"/>
      <c r="G1603" s="166"/>
      <c r="H1603" s="166"/>
      <c r="I1603" s="166"/>
      <c r="J1603" s="166"/>
      <c r="K1603" s="166"/>
      <c r="L1603" s="166"/>
      <c r="M1603" s="166"/>
    </row>
    <row r="1604" spans="1:13" x14ac:dyDescent="0.3">
      <c r="A1604" s="105"/>
      <c r="B1604" s="244"/>
      <c r="C1604" s="269"/>
      <c r="D1604" s="239"/>
      <c r="E1604" s="270"/>
      <c r="F1604" s="166"/>
      <c r="G1604" s="166"/>
      <c r="H1604" s="166"/>
      <c r="I1604" s="166"/>
      <c r="J1604" s="166"/>
      <c r="K1604" s="166"/>
      <c r="L1604" s="166"/>
      <c r="M1604" s="166"/>
    </row>
    <row r="1605" spans="1:13" x14ac:dyDescent="0.3">
      <c r="A1605" s="105"/>
      <c r="B1605" s="244"/>
      <c r="C1605" s="269"/>
      <c r="D1605" s="239"/>
      <c r="E1605" s="270"/>
      <c r="F1605" s="166"/>
      <c r="G1605" s="166"/>
      <c r="H1605" s="166"/>
      <c r="I1605" s="166"/>
      <c r="J1605" s="166"/>
      <c r="K1605" s="166"/>
      <c r="L1605" s="166"/>
      <c r="M1605" s="166"/>
    </row>
    <row r="1606" spans="1:13" x14ac:dyDescent="0.3">
      <c r="A1606" s="105"/>
      <c r="B1606" s="244"/>
      <c r="C1606" s="269"/>
      <c r="D1606" s="239"/>
      <c r="E1606" s="270"/>
      <c r="F1606" s="166"/>
      <c r="G1606" s="166"/>
      <c r="H1606" s="166"/>
      <c r="I1606" s="166"/>
      <c r="J1606" s="166"/>
      <c r="K1606" s="166"/>
      <c r="L1606" s="166"/>
      <c r="M1606" s="166"/>
    </row>
    <row r="1607" spans="1:13" x14ac:dyDescent="0.3">
      <c r="A1607" s="105"/>
      <c r="B1607" s="244"/>
      <c r="C1607" s="269"/>
      <c r="D1607" s="239"/>
      <c r="E1607" s="270"/>
      <c r="F1607" s="166"/>
      <c r="G1607" s="166"/>
      <c r="H1607" s="166"/>
      <c r="I1607" s="166"/>
      <c r="J1607" s="166"/>
      <c r="K1607" s="166"/>
      <c r="L1607" s="166"/>
      <c r="M1607" s="166"/>
    </row>
    <row r="1608" spans="1:13" x14ac:dyDescent="0.3">
      <c r="A1608" s="105"/>
      <c r="B1608" s="244"/>
      <c r="C1608" s="269"/>
      <c r="D1608" s="239"/>
      <c r="E1608" s="270"/>
      <c r="F1608" s="166"/>
      <c r="G1608" s="166"/>
      <c r="H1608" s="166"/>
      <c r="I1608" s="166"/>
      <c r="J1608" s="166"/>
      <c r="K1608" s="166"/>
      <c r="L1608" s="166"/>
      <c r="M1608" s="166"/>
    </row>
    <row r="1609" spans="1:13" x14ac:dyDescent="0.3">
      <c r="A1609" s="105"/>
      <c r="B1609" s="244"/>
      <c r="C1609" s="269"/>
      <c r="D1609" s="239"/>
      <c r="E1609" s="270"/>
      <c r="F1609" s="166"/>
      <c r="G1609" s="166"/>
      <c r="H1609" s="166"/>
      <c r="I1609" s="166"/>
      <c r="J1609" s="166"/>
      <c r="K1609" s="166"/>
      <c r="L1609" s="166"/>
      <c r="M1609" s="166"/>
    </row>
    <row r="1610" spans="1:13" x14ac:dyDescent="0.3">
      <c r="A1610" s="105"/>
      <c r="B1610" s="244"/>
      <c r="C1610" s="269"/>
      <c r="D1610" s="239"/>
      <c r="E1610" s="270"/>
      <c r="F1610" s="166"/>
      <c r="G1610" s="166"/>
      <c r="H1610" s="166"/>
      <c r="I1610" s="166"/>
      <c r="J1610" s="166"/>
      <c r="K1610" s="166"/>
      <c r="L1610" s="166"/>
      <c r="M1610" s="166"/>
    </row>
    <row r="1611" spans="1:13" x14ac:dyDescent="0.3">
      <c r="A1611" s="105"/>
      <c r="B1611" s="244"/>
      <c r="C1611" s="269"/>
      <c r="D1611" s="239"/>
      <c r="E1611" s="270"/>
      <c r="F1611" s="166"/>
      <c r="G1611" s="166"/>
      <c r="H1611" s="166"/>
      <c r="I1611" s="166"/>
      <c r="J1611" s="166"/>
      <c r="K1611" s="166"/>
      <c r="L1611" s="166"/>
      <c r="M1611" s="166"/>
    </row>
    <row r="1612" spans="1:13" x14ac:dyDescent="0.3">
      <c r="A1612" s="105"/>
      <c r="B1612" s="244"/>
      <c r="C1612" s="269"/>
      <c r="D1612" s="239"/>
      <c r="E1612" s="270"/>
      <c r="F1612" s="166"/>
      <c r="G1612" s="166"/>
      <c r="H1612" s="166"/>
      <c r="I1612" s="166"/>
      <c r="J1612" s="166"/>
      <c r="K1612" s="166"/>
      <c r="L1612" s="166"/>
      <c r="M1612" s="166"/>
    </row>
    <row r="1613" spans="1:13" x14ac:dyDescent="0.3">
      <c r="A1613" s="105"/>
      <c r="B1613" s="244"/>
      <c r="C1613" s="269"/>
      <c r="D1613" s="239"/>
      <c r="E1613" s="270"/>
      <c r="F1613" s="166"/>
      <c r="G1613" s="166"/>
      <c r="H1613" s="166"/>
      <c r="I1613" s="166"/>
      <c r="J1613" s="166"/>
      <c r="K1613" s="166"/>
      <c r="L1613" s="166"/>
      <c r="M1613" s="166"/>
    </row>
    <row r="1614" spans="1:13" x14ac:dyDescent="0.3">
      <c r="A1614" s="105"/>
      <c r="B1614" s="244"/>
      <c r="C1614" s="269"/>
      <c r="D1614" s="239"/>
      <c r="E1614" s="270"/>
      <c r="F1614" s="166"/>
      <c r="G1614" s="166"/>
      <c r="H1614" s="166"/>
      <c r="I1614" s="166"/>
      <c r="J1614" s="166"/>
      <c r="K1614" s="166"/>
      <c r="L1614" s="166"/>
      <c r="M1614" s="166"/>
    </row>
    <row r="1615" spans="1:13" x14ac:dyDescent="0.3">
      <c r="A1615" s="105"/>
      <c r="B1615" s="244"/>
      <c r="C1615" s="269"/>
      <c r="D1615" s="239"/>
      <c r="E1615" s="270"/>
      <c r="F1615" s="166"/>
      <c r="G1615" s="166"/>
      <c r="H1615" s="166"/>
      <c r="I1615" s="166"/>
      <c r="J1615" s="166"/>
      <c r="K1615" s="166"/>
      <c r="L1615" s="166"/>
      <c r="M1615" s="166"/>
    </row>
    <row r="1616" spans="1:13" x14ac:dyDescent="0.3">
      <c r="A1616" s="105"/>
      <c r="B1616" s="244"/>
      <c r="C1616" s="269"/>
      <c r="D1616" s="239"/>
      <c r="E1616" s="270"/>
      <c r="F1616" s="166"/>
      <c r="G1616" s="166"/>
      <c r="H1616" s="166"/>
      <c r="I1616" s="166"/>
      <c r="J1616" s="166"/>
      <c r="K1616" s="166"/>
      <c r="L1616" s="166"/>
      <c r="M1616" s="166"/>
    </row>
    <row r="1617" spans="1:13" x14ac:dyDescent="0.3">
      <c r="A1617" s="105"/>
      <c r="B1617" s="244"/>
      <c r="C1617" s="269"/>
      <c r="D1617" s="239"/>
      <c r="E1617" s="270"/>
      <c r="F1617" s="166"/>
      <c r="G1617" s="166"/>
      <c r="H1617" s="166"/>
      <c r="I1617" s="166"/>
      <c r="J1617" s="166"/>
      <c r="K1617" s="166"/>
      <c r="L1617" s="166"/>
      <c r="M1617" s="166"/>
    </row>
    <row r="1618" spans="1:13" x14ac:dyDescent="0.3">
      <c r="A1618" s="105"/>
      <c r="B1618" s="244"/>
      <c r="C1618" s="269"/>
      <c r="D1618" s="239"/>
      <c r="E1618" s="270"/>
      <c r="F1618" s="166"/>
      <c r="G1618" s="166"/>
      <c r="H1618" s="166"/>
      <c r="I1618" s="166"/>
      <c r="J1618" s="166"/>
      <c r="K1618" s="166"/>
      <c r="L1618" s="166"/>
      <c r="M1618" s="166"/>
    </row>
    <row r="1619" spans="1:13" x14ac:dyDescent="0.3">
      <c r="A1619" s="105"/>
      <c r="B1619" s="244"/>
      <c r="C1619" s="269"/>
      <c r="D1619" s="239"/>
      <c r="E1619" s="270"/>
      <c r="F1619" s="166"/>
      <c r="G1619" s="166"/>
      <c r="H1619" s="166"/>
      <c r="I1619" s="166"/>
      <c r="J1619" s="166"/>
      <c r="K1619" s="166"/>
      <c r="L1619" s="166"/>
      <c r="M1619" s="166"/>
    </row>
    <row r="1620" spans="1:13" x14ac:dyDescent="0.3">
      <c r="A1620" s="105"/>
      <c r="B1620" s="244"/>
      <c r="C1620" s="269"/>
      <c r="D1620" s="239"/>
      <c r="E1620" s="270"/>
      <c r="F1620" s="166"/>
      <c r="G1620" s="166"/>
      <c r="H1620" s="166"/>
      <c r="I1620" s="166"/>
      <c r="J1620" s="166"/>
      <c r="K1620" s="166"/>
      <c r="L1620" s="166"/>
      <c r="M1620" s="166"/>
    </row>
    <row r="1621" spans="1:13" x14ac:dyDescent="0.3">
      <c r="A1621" s="105"/>
      <c r="B1621" s="244"/>
      <c r="C1621" s="269"/>
      <c r="D1621" s="239"/>
      <c r="E1621" s="270"/>
      <c r="F1621" s="166"/>
      <c r="G1621" s="166"/>
      <c r="H1621" s="166"/>
      <c r="I1621" s="166"/>
      <c r="J1621" s="166"/>
      <c r="K1621" s="166"/>
      <c r="L1621" s="166"/>
      <c r="M1621" s="166"/>
    </row>
    <row r="1622" spans="1:13" x14ac:dyDescent="0.3">
      <c r="A1622" s="105"/>
      <c r="B1622" s="244"/>
      <c r="C1622" s="269"/>
      <c r="D1622" s="239"/>
      <c r="E1622" s="270"/>
      <c r="F1622" s="166"/>
      <c r="G1622" s="166"/>
      <c r="H1622" s="166"/>
      <c r="I1622" s="166"/>
      <c r="J1622" s="166"/>
      <c r="K1622" s="166"/>
      <c r="L1622" s="166"/>
      <c r="M1622" s="166"/>
    </row>
    <row r="1623" spans="1:13" x14ac:dyDescent="0.3">
      <c r="A1623" s="105"/>
      <c r="B1623" s="244"/>
      <c r="C1623" s="269"/>
      <c r="D1623" s="239"/>
      <c r="E1623" s="270"/>
      <c r="F1623" s="166"/>
      <c r="G1623" s="166"/>
      <c r="H1623" s="166"/>
      <c r="I1623" s="166"/>
      <c r="J1623" s="166"/>
      <c r="K1623" s="166"/>
      <c r="L1623" s="166"/>
      <c r="M1623" s="166"/>
    </row>
    <row r="1624" spans="1:13" x14ac:dyDescent="0.3">
      <c r="A1624" s="105"/>
      <c r="B1624" s="244"/>
      <c r="C1624" s="269"/>
      <c r="D1624" s="239"/>
      <c r="E1624" s="270"/>
      <c r="F1624" s="166"/>
      <c r="G1624" s="166"/>
      <c r="H1624" s="166"/>
      <c r="I1624" s="166"/>
      <c r="J1624" s="166"/>
      <c r="K1624" s="166"/>
      <c r="L1624" s="166"/>
      <c r="M1624" s="166"/>
    </row>
    <row r="1625" spans="1:13" x14ac:dyDescent="0.3">
      <c r="A1625" s="105"/>
      <c r="B1625" s="244"/>
      <c r="C1625" s="269"/>
      <c r="D1625" s="239"/>
      <c r="E1625" s="270"/>
      <c r="F1625" s="166"/>
      <c r="G1625" s="166"/>
      <c r="H1625" s="166"/>
      <c r="I1625" s="166"/>
      <c r="J1625" s="166"/>
      <c r="K1625" s="166"/>
      <c r="L1625" s="166"/>
      <c r="M1625" s="166"/>
    </row>
    <row r="1626" spans="1:13" x14ac:dyDescent="0.3">
      <c r="A1626" s="105"/>
      <c r="B1626" s="244"/>
      <c r="C1626" s="269"/>
      <c r="D1626" s="239"/>
      <c r="E1626" s="270"/>
      <c r="F1626" s="166"/>
      <c r="G1626" s="166"/>
      <c r="H1626" s="166"/>
      <c r="I1626" s="166"/>
      <c r="J1626" s="166"/>
      <c r="K1626" s="166"/>
      <c r="L1626" s="166"/>
      <c r="M1626" s="166"/>
    </row>
    <row r="1627" spans="1:13" x14ac:dyDescent="0.3">
      <c r="A1627" s="105"/>
      <c r="B1627" s="244"/>
      <c r="C1627" s="269"/>
      <c r="D1627" s="239"/>
      <c r="E1627" s="270"/>
      <c r="F1627" s="166"/>
      <c r="G1627" s="166"/>
      <c r="H1627" s="166"/>
      <c r="I1627" s="166"/>
      <c r="J1627" s="166"/>
      <c r="K1627" s="166"/>
      <c r="L1627" s="166"/>
      <c r="M1627" s="166"/>
    </row>
    <row r="1628" spans="1:13" x14ac:dyDescent="0.3">
      <c r="A1628" s="105"/>
      <c r="B1628" s="244"/>
      <c r="C1628" s="269"/>
      <c r="D1628" s="239"/>
      <c r="E1628" s="270"/>
      <c r="F1628" s="166"/>
      <c r="G1628" s="166"/>
      <c r="H1628" s="166"/>
      <c r="I1628" s="166"/>
      <c r="J1628" s="166"/>
      <c r="K1628" s="166"/>
      <c r="L1628" s="166"/>
      <c r="M1628" s="166"/>
    </row>
    <row r="1629" spans="1:13" x14ac:dyDescent="0.3">
      <c r="A1629" s="105"/>
      <c r="B1629" s="244"/>
      <c r="C1629" s="269"/>
      <c r="D1629" s="239"/>
      <c r="E1629" s="270"/>
      <c r="F1629" s="166"/>
      <c r="G1629" s="166"/>
      <c r="H1629" s="166"/>
      <c r="I1629" s="166"/>
      <c r="J1629" s="166"/>
      <c r="K1629" s="166"/>
      <c r="L1629" s="166"/>
      <c r="M1629" s="166"/>
    </row>
    <row r="1630" spans="1:13" x14ac:dyDescent="0.3">
      <c r="A1630" s="105"/>
      <c r="B1630" s="244"/>
      <c r="C1630" s="269"/>
      <c r="D1630" s="239"/>
      <c r="E1630" s="270"/>
      <c r="F1630" s="166"/>
      <c r="G1630" s="166"/>
      <c r="H1630" s="166"/>
      <c r="I1630" s="166"/>
      <c r="J1630" s="166"/>
      <c r="K1630" s="166"/>
      <c r="L1630" s="166"/>
      <c r="M1630" s="166"/>
    </row>
    <row r="1631" spans="1:13" x14ac:dyDescent="0.3">
      <c r="A1631" s="105"/>
      <c r="B1631" s="244"/>
      <c r="C1631" s="269"/>
      <c r="D1631" s="239"/>
      <c r="E1631" s="270"/>
      <c r="F1631" s="166"/>
      <c r="G1631" s="166"/>
      <c r="H1631" s="166"/>
      <c r="I1631" s="166"/>
      <c r="J1631" s="166"/>
      <c r="K1631" s="166"/>
      <c r="L1631" s="166"/>
      <c r="M1631" s="166"/>
    </row>
    <row r="1632" spans="1:13" x14ac:dyDescent="0.3">
      <c r="A1632" s="105"/>
      <c r="B1632" s="244"/>
      <c r="C1632" s="269"/>
      <c r="D1632" s="239"/>
      <c r="E1632" s="270"/>
      <c r="F1632" s="166"/>
      <c r="G1632" s="166"/>
      <c r="H1632" s="166"/>
      <c r="I1632" s="166"/>
      <c r="J1632" s="166"/>
      <c r="K1632" s="166"/>
      <c r="L1632" s="166"/>
      <c r="M1632" s="166"/>
    </row>
    <row r="1633" spans="1:13" x14ac:dyDescent="0.3">
      <c r="A1633" s="105"/>
      <c r="B1633" s="244"/>
      <c r="C1633" s="269"/>
      <c r="D1633" s="239"/>
      <c r="E1633" s="270"/>
      <c r="F1633" s="166"/>
      <c r="G1633" s="166"/>
      <c r="H1633" s="166"/>
      <c r="I1633" s="166"/>
      <c r="J1633" s="166"/>
      <c r="K1633" s="166"/>
      <c r="L1633" s="166"/>
      <c r="M1633" s="166"/>
    </row>
    <row r="1634" spans="1:13" x14ac:dyDescent="0.3">
      <c r="A1634" s="105"/>
      <c r="B1634" s="244"/>
      <c r="C1634" s="269"/>
      <c r="D1634" s="239"/>
      <c r="E1634" s="270"/>
      <c r="F1634" s="166"/>
      <c r="G1634" s="166"/>
      <c r="H1634" s="166"/>
      <c r="I1634" s="166"/>
      <c r="J1634" s="166"/>
      <c r="K1634" s="166"/>
      <c r="L1634" s="166"/>
      <c r="M1634" s="166"/>
    </row>
    <row r="1635" spans="1:13" x14ac:dyDescent="0.3">
      <c r="A1635" s="105"/>
      <c r="B1635" s="244"/>
      <c r="C1635" s="269"/>
      <c r="D1635" s="239"/>
      <c r="E1635" s="270"/>
      <c r="F1635" s="166"/>
      <c r="G1635" s="166"/>
      <c r="H1635" s="166"/>
      <c r="I1635" s="166"/>
      <c r="J1635" s="166"/>
      <c r="K1635" s="166"/>
      <c r="L1635" s="166"/>
      <c r="M1635" s="166"/>
    </row>
    <row r="1636" spans="1:13" x14ac:dyDescent="0.3">
      <c r="A1636" s="105"/>
      <c r="B1636" s="244"/>
      <c r="C1636" s="269"/>
      <c r="D1636" s="239"/>
      <c r="E1636" s="270"/>
      <c r="F1636" s="166"/>
      <c r="G1636" s="166"/>
      <c r="H1636" s="166"/>
      <c r="I1636" s="166"/>
      <c r="J1636" s="166"/>
      <c r="K1636" s="166"/>
      <c r="L1636" s="166"/>
      <c r="M1636" s="166"/>
    </row>
    <row r="1637" spans="1:13" x14ac:dyDescent="0.3">
      <c r="A1637" s="105"/>
      <c r="B1637" s="244"/>
      <c r="C1637" s="269"/>
      <c r="D1637" s="239"/>
      <c r="E1637" s="270"/>
      <c r="F1637" s="166"/>
      <c r="G1637" s="166"/>
      <c r="H1637" s="166"/>
      <c r="I1637" s="166"/>
      <c r="J1637" s="166"/>
      <c r="K1637" s="166"/>
      <c r="L1637" s="166"/>
      <c r="M1637" s="166"/>
    </row>
    <row r="1638" spans="1:13" x14ac:dyDescent="0.3">
      <c r="A1638" s="105"/>
      <c r="B1638" s="244"/>
      <c r="C1638" s="269"/>
      <c r="D1638" s="239"/>
      <c r="E1638" s="270"/>
      <c r="F1638" s="166"/>
      <c r="G1638" s="166"/>
      <c r="H1638" s="166"/>
      <c r="I1638" s="166"/>
      <c r="J1638" s="166"/>
      <c r="K1638" s="166"/>
      <c r="L1638" s="166"/>
      <c r="M1638" s="166"/>
    </row>
    <row r="1639" spans="1:13" x14ac:dyDescent="0.3">
      <c r="A1639" s="105"/>
      <c r="B1639" s="244"/>
      <c r="C1639" s="269"/>
      <c r="D1639" s="239"/>
      <c r="E1639" s="270"/>
      <c r="F1639" s="166"/>
      <c r="G1639" s="166"/>
      <c r="H1639" s="166"/>
      <c r="I1639" s="166"/>
      <c r="J1639" s="166"/>
      <c r="K1639" s="166"/>
      <c r="L1639" s="166"/>
      <c r="M1639" s="166"/>
    </row>
    <row r="1640" spans="1:13" x14ac:dyDescent="0.3">
      <c r="A1640" s="105"/>
      <c r="B1640" s="244"/>
      <c r="C1640" s="269"/>
      <c r="D1640" s="239"/>
      <c r="E1640" s="270"/>
      <c r="F1640" s="166"/>
      <c r="G1640" s="166"/>
      <c r="H1640" s="166"/>
      <c r="I1640" s="166"/>
      <c r="J1640" s="166"/>
      <c r="K1640" s="166"/>
      <c r="L1640" s="166"/>
      <c r="M1640" s="166"/>
    </row>
    <row r="1641" spans="1:13" x14ac:dyDescent="0.3">
      <c r="A1641" s="105"/>
      <c r="B1641" s="244"/>
      <c r="C1641" s="269"/>
      <c r="D1641" s="239"/>
      <c r="E1641" s="270"/>
      <c r="F1641" s="166"/>
      <c r="G1641" s="166"/>
      <c r="H1641" s="166"/>
      <c r="I1641" s="166"/>
      <c r="J1641" s="166"/>
      <c r="K1641" s="166"/>
      <c r="L1641" s="166"/>
      <c r="M1641" s="166"/>
    </row>
    <row r="1642" spans="1:13" x14ac:dyDescent="0.3">
      <c r="A1642" s="105"/>
      <c r="B1642" s="244"/>
      <c r="C1642" s="269"/>
      <c r="D1642" s="239"/>
      <c r="E1642" s="270"/>
      <c r="F1642" s="166"/>
      <c r="G1642" s="166"/>
      <c r="H1642" s="166"/>
      <c r="I1642" s="166"/>
      <c r="J1642" s="166"/>
      <c r="K1642" s="166"/>
      <c r="L1642" s="166"/>
      <c r="M1642" s="166"/>
    </row>
    <row r="1643" spans="1:13" x14ac:dyDescent="0.3">
      <c r="A1643" s="105"/>
      <c r="B1643" s="244"/>
      <c r="C1643" s="269"/>
      <c r="D1643" s="239"/>
      <c r="E1643" s="270"/>
      <c r="F1643" s="166"/>
      <c r="G1643" s="166"/>
      <c r="H1643" s="166"/>
      <c r="I1643" s="166"/>
      <c r="J1643" s="166"/>
      <c r="K1643" s="166"/>
      <c r="L1643" s="166"/>
      <c r="M1643" s="166"/>
    </row>
    <row r="1644" spans="1:13" x14ac:dyDescent="0.3">
      <c r="A1644" s="105"/>
      <c r="B1644" s="244"/>
      <c r="C1644" s="269"/>
      <c r="D1644" s="239"/>
      <c r="E1644" s="270"/>
      <c r="F1644" s="166"/>
      <c r="G1644" s="166"/>
      <c r="H1644" s="166"/>
      <c r="I1644" s="166"/>
      <c r="J1644" s="166"/>
      <c r="K1644" s="166"/>
      <c r="L1644" s="166"/>
      <c r="M1644" s="166"/>
    </row>
    <row r="1645" spans="1:13" x14ac:dyDescent="0.3">
      <c r="A1645" s="105"/>
      <c r="B1645" s="244"/>
      <c r="C1645" s="269"/>
      <c r="D1645" s="239"/>
      <c r="E1645" s="270"/>
      <c r="F1645" s="166"/>
      <c r="G1645" s="166"/>
      <c r="H1645" s="166"/>
      <c r="I1645" s="166"/>
      <c r="J1645" s="166"/>
      <c r="K1645" s="166"/>
      <c r="L1645" s="166"/>
      <c r="M1645" s="166"/>
    </row>
    <row r="1646" spans="1:13" x14ac:dyDescent="0.3">
      <c r="A1646" s="105"/>
      <c r="B1646" s="244"/>
      <c r="C1646" s="269"/>
      <c r="D1646" s="239"/>
      <c r="E1646" s="270"/>
      <c r="F1646" s="166"/>
      <c r="G1646" s="166"/>
      <c r="H1646" s="166"/>
      <c r="I1646" s="166"/>
      <c r="J1646" s="166"/>
      <c r="K1646" s="166"/>
      <c r="L1646" s="166"/>
      <c r="M1646" s="166"/>
    </row>
    <row r="1647" spans="1:13" x14ac:dyDescent="0.3">
      <c r="A1647" s="105"/>
      <c r="B1647" s="244"/>
      <c r="C1647" s="269"/>
      <c r="D1647" s="239"/>
      <c r="E1647" s="270"/>
      <c r="F1647" s="166"/>
      <c r="G1647" s="166"/>
      <c r="H1647" s="166"/>
      <c r="I1647" s="166"/>
      <c r="J1647" s="166"/>
      <c r="K1647" s="166"/>
      <c r="L1647" s="166"/>
      <c r="M1647" s="166"/>
    </row>
    <row r="1648" spans="1:13" x14ac:dyDescent="0.3">
      <c r="A1648" s="105"/>
      <c r="B1648" s="244"/>
      <c r="C1648" s="269"/>
      <c r="D1648" s="239"/>
      <c r="E1648" s="270"/>
      <c r="F1648" s="166"/>
      <c r="G1648" s="166"/>
      <c r="H1648" s="166"/>
      <c r="I1648" s="166"/>
      <c r="J1648" s="166"/>
      <c r="K1648" s="166"/>
      <c r="L1648" s="166"/>
      <c r="M1648" s="166"/>
    </row>
    <row r="1649" spans="1:13" x14ac:dyDescent="0.3">
      <c r="A1649" s="105"/>
      <c r="B1649" s="244"/>
      <c r="C1649" s="269"/>
      <c r="D1649" s="239"/>
      <c r="E1649" s="270"/>
      <c r="F1649" s="166"/>
      <c r="G1649" s="166"/>
      <c r="H1649" s="166"/>
      <c r="I1649" s="166"/>
      <c r="J1649" s="166"/>
      <c r="K1649" s="166"/>
      <c r="L1649" s="166"/>
      <c r="M1649" s="166"/>
    </row>
    <row r="1650" spans="1:13" x14ac:dyDescent="0.3">
      <c r="A1650" s="105"/>
      <c r="B1650" s="244"/>
      <c r="C1650" s="269"/>
      <c r="D1650" s="239"/>
      <c r="E1650" s="270"/>
      <c r="F1650" s="166"/>
      <c r="G1650" s="166"/>
      <c r="H1650" s="166"/>
      <c r="I1650" s="166"/>
      <c r="J1650" s="166"/>
      <c r="K1650" s="166"/>
      <c r="L1650" s="166"/>
      <c r="M1650" s="166"/>
    </row>
    <row r="1651" spans="1:13" x14ac:dyDescent="0.3">
      <c r="A1651" s="105"/>
      <c r="B1651" s="244"/>
      <c r="C1651" s="269"/>
      <c r="D1651" s="239"/>
      <c r="E1651" s="270"/>
      <c r="F1651" s="166"/>
      <c r="G1651" s="166"/>
      <c r="H1651" s="166"/>
      <c r="I1651" s="166"/>
      <c r="J1651" s="166"/>
      <c r="K1651" s="166"/>
      <c r="L1651" s="166"/>
      <c r="M1651" s="166"/>
    </row>
    <row r="1652" spans="1:13" x14ac:dyDescent="0.3">
      <c r="A1652" s="105"/>
      <c r="B1652" s="244"/>
      <c r="C1652" s="269"/>
      <c r="D1652" s="239"/>
      <c r="E1652" s="270"/>
      <c r="F1652" s="166"/>
      <c r="G1652" s="166"/>
      <c r="H1652" s="166"/>
      <c r="I1652" s="166"/>
      <c r="J1652" s="166"/>
      <c r="K1652" s="166"/>
      <c r="L1652" s="166"/>
      <c r="M1652" s="166"/>
    </row>
    <row r="1653" spans="1:13" x14ac:dyDescent="0.3">
      <c r="A1653" s="105"/>
      <c r="B1653" s="244"/>
      <c r="C1653" s="269"/>
      <c r="D1653" s="239"/>
      <c r="E1653" s="270"/>
      <c r="F1653" s="166"/>
      <c r="G1653" s="166"/>
      <c r="H1653" s="166"/>
      <c r="I1653" s="166"/>
      <c r="J1653" s="166"/>
      <c r="K1653" s="166"/>
      <c r="L1653" s="166"/>
      <c r="M1653" s="166"/>
    </row>
    <row r="1654" spans="1:13" x14ac:dyDescent="0.3">
      <c r="A1654" s="105"/>
      <c r="B1654" s="244"/>
      <c r="C1654" s="269"/>
      <c r="D1654" s="239"/>
      <c r="E1654" s="270"/>
      <c r="F1654" s="166"/>
      <c r="G1654" s="166"/>
      <c r="H1654" s="166"/>
      <c r="I1654" s="166"/>
      <c r="J1654" s="166"/>
      <c r="K1654" s="166"/>
      <c r="L1654" s="166"/>
      <c r="M1654" s="166"/>
    </row>
    <row r="1655" spans="1:13" x14ac:dyDescent="0.3">
      <c r="A1655" s="105"/>
      <c r="B1655" s="244"/>
      <c r="C1655" s="269"/>
      <c r="D1655" s="239"/>
      <c r="E1655" s="270"/>
      <c r="F1655" s="166"/>
      <c r="G1655" s="166"/>
      <c r="H1655" s="166"/>
      <c r="I1655" s="166"/>
      <c r="J1655" s="166"/>
      <c r="K1655" s="166"/>
      <c r="L1655" s="166"/>
      <c r="M1655" s="166"/>
    </row>
    <row r="1656" spans="1:13" x14ac:dyDescent="0.3">
      <c r="A1656" s="105"/>
      <c r="B1656" s="244"/>
      <c r="C1656" s="269"/>
      <c r="D1656" s="239"/>
      <c r="E1656" s="270"/>
      <c r="F1656" s="166"/>
      <c r="G1656" s="166"/>
      <c r="H1656" s="166"/>
      <c r="I1656" s="166"/>
      <c r="J1656" s="166"/>
      <c r="K1656" s="166"/>
      <c r="L1656" s="166"/>
      <c r="M1656" s="166"/>
    </row>
    <row r="1657" spans="1:13" x14ac:dyDescent="0.3">
      <c r="A1657" s="105"/>
      <c r="B1657" s="244"/>
      <c r="C1657" s="269"/>
      <c r="D1657" s="239"/>
      <c r="E1657" s="270"/>
      <c r="F1657" s="166"/>
      <c r="G1657" s="166"/>
      <c r="H1657" s="166"/>
      <c r="I1657" s="166"/>
      <c r="J1657" s="166"/>
      <c r="K1657" s="166"/>
      <c r="L1657" s="166"/>
      <c r="M1657" s="166"/>
    </row>
    <row r="1658" spans="1:13" x14ac:dyDescent="0.3">
      <c r="A1658" s="105"/>
      <c r="B1658" s="244"/>
      <c r="C1658" s="269"/>
      <c r="D1658" s="239"/>
      <c r="E1658" s="270"/>
      <c r="F1658" s="166"/>
      <c r="G1658" s="166"/>
      <c r="H1658" s="166"/>
      <c r="I1658" s="166"/>
      <c r="J1658" s="166"/>
      <c r="K1658" s="166"/>
      <c r="L1658" s="166"/>
      <c r="M1658" s="166"/>
    </row>
    <row r="1659" spans="1:13" x14ac:dyDescent="0.3">
      <c r="A1659" s="105"/>
      <c r="B1659" s="244"/>
      <c r="C1659" s="269"/>
      <c r="D1659" s="239"/>
      <c r="E1659" s="270"/>
      <c r="F1659" s="166"/>
      <c r="G1659" s="166"/>
      <c r="H1659" s="166"/>
      <c r="I1659" s="166"/>
      <c r="J1659" s="166"/>
      <c r="K1659" s="166"/>
      <c r="L1659" s="166"/>
      <c r="M1659" s="166"/>
    </row>
    <row r="1660" spans="1:13" x14ac:dyDescent="0.3">
      <c r="A1660" s="105"/>
      <c r="B1660" s="244"/>
      <c r="C1660" s="269"/>
      <c r="D1660" s="239"/>
      <c r="E1660" s="270"/>
      <c r="F1660" s="166"/>
      <c r="G1660" s="166"/>
      <c r="H1660" s="166"/>
      <c r="I1660" s="166"/>
      <c r="J1660" s="166"/>
      <c r="K1660" s="166"/>
      <c r="L1660" s="166"/>
      <c r="M1660" s="166"/>
    </row>
    <row r="1661" spans="1:13" x14ac:dyDescent="0.3">
      <c r="A1661" s="105"/>
      <c r="B1661" s="244"/>
      <c r="C1661" s="269"/>
      <c r="D1661" s="239"/>
      <c r="E1661" s="270"/>
      <c r="F1661" s="166"/>
      <c r="G1661" s="166"/>
      <c r="H1661" s="166"/>
      <c r="I1661" s="166"/>
      <c r="J1661" s="166"/>
      <c r="K1661" s="166"/>
      <c r="L1661" s="166"/>
      <c r="M1661" s="166"/>
    </row>
    <row r="1662" spans="1:13" x14ac:dyDescent="0.3">
      <c r="A1662" s="105"/>
      <c r="B1662" s="244"/>
      <c r="C1662" s="269"/>
      <c r="D1662" s="239"/>
      <c r="E1662" s="270"/>
      <c r="F1662" s="166"/>
      <c r="G1662" s="166"/>
      <c r="H1662" s="166"/>
      <c r="I1662" s="166"/>
      <c r="J1662" s="166"/>
      <c r="K1662" s="166"/>
      <c r="L1662" s="166"/>
      <c r="M1662" s="166"/>
    </row>
    <row r="1663" spans="1:13" x14ac:dyDescent="0.3">
      <c r="A1663" s="105"/>
      <c r="B1663" s="244"/>
      <c r="C1663" s="269"/>
      <c r="D1663" s="239"/>
      <c r="E1663" s="270"/>
      <c r="F1663" s="166"/>
      <c r="G1663" s="166"/>
      <c r="H1663" s="166"/>
      <c r="I1663" s="166"/>
      <c r="J1663" s="166"/>
      <c r="K1663" s="166"/>
      <c r="L1663" s="166"/>
      <c r="M1663" s="166"/>
    </row>
    <row r="1664" spans="1:13" x14ac:dyDescent="0.3">
      <c r="A1664" s="105"/>
      <c r="B1664" s="244"/>
      <c r="C1664" s="269"/>
      <c r="D1664" s="239"/>
      <c r="E1664" s="270"/>
      <c r="F1664" s="166"/>
      <c r="G1664" s="166"/>
      <c r="H1664" s="166"/>
      <c r="I1664" s="166"/>
      <c r="J1664" s="166"/>
      <c r="K1664" s="166"/>
      <c r="L1664" s="166"/>
      <c r="M1664" s="166"/>
    </row>
    <row r="1665" spans="1:13" x14ac:dyDescent="0.3">
      <c r="A1665" s="105"/>
      <c r="B1665" s="244"/>
      <c r="C1665" s="269"/>
      <c r="D1665" s="239"/>
      <c r="E1665" s="270"/>
      <c r="F1665" s="166"/>
      <c r="G1665" s="166"/>
      <c r="H1665" s="166"/>
      <c r="I1665" s="166"/>
      <c r="J1665" s="166"/>
      <c r="K1665" s="166"/>
      <c r="L1665" s="166"/>
      <c r="M1665" s="166"/>
    </row>
    <row r="1666" spans="1:13" x14ac:dyDescent="0.3">
      <c r="A1666" s="105"/>
      <c r="B1666" s="244"/>
      <c r="C1666" s="269"/>
      <c r="D1666" s="239"/>
      <c r="E1666" s="270"/>
      <c r="F1666" s="166"/>
      <c r="G1666" s="166"/>
      <c r="H1666" s="166"/>
      <c r="I1666" s="166"/>
      <c r="J1666" s="166"/>
      <c r="K1666" s="166"/>
      <c r="L1666" s="166"/>
      <c r="M1666" s="166"/>
    </row>
    <row r="1667" spans="1:13" x14ac:dyDescent="0.3">
      <c r="A1667" s="105"/>
      <c r="B1667" s="244"/>
      <c r="C1667" s="269"/>
      <c r="D1667" s="239"/>
      <c r="E1667" s="270"/>
      <c r="F1667" s="166"/>
      <c r="G1667" s="166"/>
      <c r="H1667" s="166"/>
      <c r="I1667" s="166"/>
      <c r="J1667" s="166"/>
      <c r="K1667" s="166"/>
      <c r="L1667" s="166"/>
      <c r="M1667" s="166"/>
    </row>
    <row r="1668" spans="1:13" x14ac:dyDescent="0.3">
      <c r="A1668" s="105"/>
      <c r="B1668" s="244"/>
      <c r="C1668" s="269"/>
      <c r="D1668" s="239"/>
      <c r="E1668" s="270"/>
      <c r="F1668" s="166"/>
      <c r="G1668" s="166"/>
      <c r="H1668" s="166"/>
      <c r="I1668" s="166"/>
      <c r="J1668" s="166"/>
      <c r="K1668" s="166"/>
      <c r="L1668" s="166"/>
      <c r="M1668" s="166"/>
    </row>
    <row r="1669" spans="1:13" x14ac:dyDescent="0.3">
      <c r="A1669" s="105"/>
      <c r="B1669" s="244"/>
      <c r="C1669" s="269"/>
      <c r="D1669" s="239"/>
      <c r="E1669" s="270"/>
      <c r="F1669" s="166"/>
      <c r="G1669" s="166"/>
      <c r="H1669" s="166"/>
      <c r="I1669" s="166"/>
      <c r="J1669" s="166"/>
      <c r="K1669" s="166"/>
      <c r="L1669" s="166"/>
      <c r="M1669" s="166"/>
    </row>
    <row r="1670" spans="1:13" x14ac:dyDescent="0.3">
      <c r="A1670" s="105"/>
      <c r="B1670" s="244"/>
      <c r="C1670" s="269"/>
      <c r="D1670" s="239"/>
      <c r="E1670" s="270"/>
      <c r="F1670" s="166"/>
      <c r="G1670" s="166"/>
      <c r="H1670" s="166"/>
      <c r="I1670" s="166"/>
      <c r="J1670" s="166"/>
      <c r="K1670" s="166"/>
      <c r="L1670" s="166"/>
      <c r="M1670" s="166"/>
    </row>
    <row r="1671" spans="1:13" x14ac:dyDescent="0.3">
      <c r="A1671" s="105"/>
      <c r="B1671" s="244"/>
      <c r="C1671" s="269"/>
      <c r="D1671" s="239"/>
      <c r="E1671" s="270"/>
      <c r="F1671" s="166"/>
      <c r="G1671" s="166"/>
      <c r="H1671" s="166"/>
      <c r="I1671" s="166"/>
      <c r="J1671" s="166"/>
      <c r="K1671" s="166"/>
      <c r="L1671" s="166"/>
      <c r="M1671" s="166"/>
    </row>
    <row r="1672" spans="1:13" x14ac:dyDescent="0.3">
      <c r="A1672" s="105"/>
      <c r="B1672" s="244"/>
      <c r="C1672" s="269"/>
      <c r="D1672" s="239"/>
      <c r="E1672" s="270"/>
      <c r="F1672" s="166"/>
      <c r="G1672" s="166"/>
      <c r="H1672" s="166"/>
      <c r="I1672" s="166"/>
      <c r="J1672" s="166"/>
      <c r="K1672" s="166"/>
      <c r="L1672" s="166"/>
      <c r="M1672" s="166"/>
    </row>
    <row r="1673" spans="1:13" x14ac:dyDescent="0.3">
      <c r="A1673" s="105"/>
      <c r="B1673" s="244"/>
      <c r="C1673" s="269"/>
      <c r="D1673" s="239"/>
      <c r="E1673" s="270"/>
      <c r="F1673" s="166"/>
      <c r="G1673" s="166"/>
      <c r="H1673" s="166"/>
      <c r="I1673" s="166"/>
      <c r="J1673" s="166"/>
      <c r="K1673" s="166"/>
      <c r="L1673" s="166"/>
      <c r="M1673" s="166"/>
    </row>
    <row r="1674" spans="1:13" x14ac:dyDescent="0.3">
      <c r="A1674" s="105"/>
      <c r="B1674" s="244"/>
      <c r="C1674" s="269"/>
      <c r="D1674" s="239"/>
      <c r="E1674" s="270"/>
      <c r="F1674" s="166"/>
      <c r="G1674" s="166"/>
      <c r="H1674" s="166"/>
      <c r="I1674" s="166"/>
      <c r="J1674" s="166"/>
      <c r="K1674" s="166"/>
      <c r="L1674" s="166"/>
      <c r="M1674" s="166"/>
    </row>
    <row r="1675" spans="1:13" x14ac:dyDescent="0.3">
      <c r="A1675" s="105"/>
      <c r="B1675" s="244"/>
      <c r="C1675" s="269"/>
      <c r="D1675" s="239"/>
      <c r="E1675" s="270"/>
      <c r="F1675" s="166"/>
      <c r="G1675" s="166"/>
      <c r="H1675" s="166"/>
      <c r="I1675" s="166"/>
      <c r="J1675" s="166"/>
      <c r="K1675" s="166"/>
      <c r="L1675" s="166"/>
      <c r="M1675" s="166"/>
    </row>
    <row r="1676" spans="1:13" x14ac:dyDescent="0.3">
      <c r="A1676" s="105"/>
      <c r="B1676" s="244"/>
      <c r="C1676" s="269"/>
      <c r="D1676" s="239"/>
      <c r="E1676" s="270"/>
      <c r="F1676" s="166"/>
      <c r="G1676" s="166"/>
      <c r="H1676" s="166"/>
      <c r="I1676" s="166"/>
      <c r="J1676" s="166"/>
      <c r="K1676" s="166"/>
      <c r="L1676" s="166"/>
      <c r="M1676" s="166"/>
    </row>
    <row r="1677" spans="1:13" x14ac:dyDescent="0.3">
      <c r="A1677" s="105"/>
      <c r="B1677" s="244"/>
      <c r="C1677" s="269"/>
      <c r="D1677" s="239"/>
      <c r="E1677" s="270"/>
      <c r="F1677" s="166"/>
      <c r="G1677" s="166"/>
      <c r="H1677" s="166"/>
      <c r="I1677" s="166"/>
      <c r="J1677" s="166"/>
      <c r="K1677" s="166"/>
      <c r="L1677" s="166"/>
      <c r="M1677" s="166"/>
    </row>
    <row r="1678" spans="1:13" x14ac:dyDescent="0.3">
      <c r="A1678" s="105"/>
      <c r="B1678" s="244"/>
      <c r="C1678" s="269"/>
      <c r="D1678" s="239"/>
      <c r="E1678" s="270"/>
      <c r="F1678" s="166"/>
      <c r="G1678" s="166"/>
      <c r="H1678" s="166"/>
      <c r="I1678" s="166"/>
      <c r="J1678" s="166"/>
      <c r="K1678" s="166"/>
      <c r="L1678" s="166"/>
      <c r="M1678" s="166"/>
    </row>
    <row r="1679" spans="1:13" x14ac:dyDescent="0.3">
      <c r="A1679" s="105"/>
      <c r="B1679" s="244"/>
      <c r="C1679" s="269"/>
      <c r="D1679" s="239"/>
      <c r="E1679" s="270"/>
      <c r="F1679" s="166"/>
      <c r="G1679" s="166"/>
      <c r="H1679" s="166"/>
      <c r="I1679" s="166"/>
      <c r="J1679" s="166"/>
      <c r="K1679" s="166"/>
      <c r="L1679" s="166"/>
      <c r="M1679" s="166"/>
    </row>
    <row r="1680" spans="1:13" x14ac:dyDescent="0.3">
      <c r="A1680" s="105"/>
      <c r="B1680" s="244"/>
      <c r="C1680" s="269"/>
      <c r="D1680" s="239"/>
      <c r="E1680" s="270"/>
      <c r="F1680" s="166"/>
      <c r="G1680" s="166"/>
      <c r="H1680" s="166"/>
      <c r="I1680" s="166"/>
      <c r="J1680" s="166"/>
      <c r="K1680" s="166"/>
      <c r="L1680" s="166"/>
      <c r="M1680" s="166"/>
    </row>
    <row r="1681" spans="1:13" x14ac:dyDescent="0.3">
      <c r="A1681" s="105"/>
      <c r="B1681" s="244"/>
      <c r="C1681" s="269"/>
      <c r="D1681" s="239"/>
      <c r="E1681" s="270"/>
      <c r="F1681" s="166"/>
      <c r="G1681" s="166"/>
      <c r="H1681" s="166"/>
      <c r="I1681" s="166"/>
      <c r="J1681" s="166"/>
      <c r="K1681" s="166"/>
      <c r="L1681" s="166"/>
      <c r="M1681" s="166"/>
    </row>
    <row r="1682" spans="1:13" x14ac:dyDescent="0.3">
      <c r="A1682" s="105"/>
      <c r="B1682" s="244"/>
      <c r="C1682" s="269"/>
      <c r="D1682" s="239"/>
      <c r="E1682" s="270"/>
      <c r="F1682" s="166"/>
      <c r="G1682" s="166"/>
      <c r="H1682" s="166"/>
      <c r="I1682" s="166"/>
      <c r="J1682" s="166"/>
      <c r="K1682" s="166"/>
      <c r="L1682" s="166"/>
      <c r="M1682" s="166"/>
    </row>
    <row r="1683" spans="1:13" x14ac:dyDescent="0.3">
      <c r="A1683" s="105"/>
      <c r="B1683" s="244"/>
      <c r="C1683" s="269"/>
      <c r="D1683" s="239"/>
      <c r="E1683" s="270"/>
      <c r="F1683" s="166"/>
      <c r="G1683" s="166"/>
      <c r="H1683" s="166"/>
      <c r="I1683" s="166"/>
      <c r="J1683" s="166"/>
      <c r="K1683" s="166"/>
      <c r="L1683" s="166"/>
      <c r="M1683" s="166"/>
    </row>
    <row r="1684" spans="1:13" x14ac:dyDescent="0.3">
      <c r="A1684" s="105"/>
      <c r="B1684" s="244"/>
      <c r="C1684" s="269"/>
      <c r="D1684" s="239"/>
      <c r="E1684" s="270"/>
      <c r="F1684" s="166"/>
      <c r="G1684" s="166"/>
      <c r="H1684" s="166"/>
      <c r="I1684" s="166"/>
      <c r="J1684" s="166"/>
      <c r="K1684" s="166"/>
      <c r="L1684" s="166"/>
      <c r="M1684" s="166"/>
    </row>
    <row r="1685" spans="1:13" x14ac:dyDescent="0.3">
      <c r="A1685" s="105"/>
      <c r="B1685" s="244"/>
      <c r="C1685" s="269"/>
      <c r="D1685" s="239"/>
      <c r="E1685" s="270"/>
      <c r="F1685" s="166"/>
      <c r="G1685" s="166"/>
      <c r="H1685" s="166"/>
      <c r="I1685" s="166"/>
      <c r="J1685" s="166"/>
      <c r="K1685" s="166"/>
      <c r="L1685" s="166"/>
      <c r="M1685" s="166"/>
    </row>
    <row r="1686" spans="1:13" x14ac:dyDescent="0.3">
      <c r="A1686" s="105"/>
      <c r="B1686" s="244"/>
      <c r="C1686" s="269"/>
      <c r="D1686" s="239"/>
      <c r="E1686" s="270"/>
      <c r="F1686" s="166"/>
      <c r="G1686" s="166"/>
      <c r="H1686" s="166"/>
      <c r="I1686" s="166"/>
      <c r="J1686" s="166"/>
      <c r="K1686" s="166"/>
      <c r="L1686" s="166"/>
      <c r="M1686" s="166"/>
    </row>
    <row r="1687" spans="1:13" x14ac:dyDescent="0.3">
      <c r="A1687" s="105"/>
      <c r="B1687" s="244"/>
      <c r="C1687" s="269"/>
      <c r="D1687" s="239"/>
      <c r="E1687" s="270"/>
      <c r="F1687" s="166"/>
      <c r="G1687" s="166"/>
      <c r="H1687" s="166"/>
      <c r="I1687" s="166"/>
      <c r="J1687" s="166"/>
      <c r="K1687" s="166"/>
      <c r="L1687" s="166"/>
      <c r="M1687" s="166"/>
    </row>
    <row r="1688" spans="1:13" x14ac:dyDescent="0.3">
      <c r="A1688" s="105"/>
      <c r="B1688" s="244"/>
      <c r="C1688" s="269"/>
      <c r="D1688" s="239"/>
      <c r="E1688" s="270"/>
      <c r="F1688" s="166"/>
      <c r="G1688" s="166"/>
      <c r="H1688" s="166"/>
      <c r="I1688" s="166"/>
      <c r="J1688" s="166"/>
      <c r="K1688" s="166"/>
      <c r="L1688" s="166"/>
      <c r="M1688" s="166"/>
    </row>
    <row r="1689" spans="1:13" x14ac:dyDescent="0.3">
      <c r="A1689" s="105"/>
      <c r="B1689" s="244"/>
      <c r="C1689" s="269"/>
      <c r="D1689" s="239"/>
      <c r="E1689" s="270"/>
      <c r="F1689" s="166"/>
      <c r="G1689" s="166"/>
      <c r="H1689" s="166"/>
      <c r="I1689" s="166"/>
      <c r="J1689" s="166"/>
      <c r="K1689" s="166"/>
      <c r="L1689" s="166"/>
      <c r="M1689" s="166"/>
    </row>
    <row r="1690" spans="1:13" x14ac:dyDescent="0.3">
      <c r="A1690" s="105"/>
      <c r="B1690" s="244"/>
      <c r="C1690" s="269"/>
      <c r="D1690" s="239"/>
      <c r="E1690" s="270"/>
      <c r="F1690" s="166"/>
      <c r="G1690" s="166"/>
      <c r="H1690" s="166"/>
      <c r="I1690" s="166"/>
      <c r="J1690" s="166"/>
      <c r="K1690" s="166"/>
      <c r="L1690" s="166"/>
      <c r="M1690" s="166"/>
    </row>
    <row r="1691" spans="1:13" x14ac:dyDescent="0.3">
      <c r="A1691" s="105"/>
      <c r="B1691" s="244"/>
      <c r="C1691" s="269"/>
      <c r="D1691" s="239"/>
      <c r="E1691" s="270"/>
      <c r="F1691" s="166"/>
      <c r="G1691" s="166"/>
      <c r="H1691" s="166"/>
      <c r="I1691" s="166"/>
      <c r="J1691" s="166"/>
      <c r="K1691" s="166"/>
      <c r="L1691" s="166"/>
      <c r="M1691" s="166"/>
    </row>
    <row r="1692" spans="1:13" x14ac:dyDescent="0.3">
      <c r="A1692" s="105"/>
      <c r="B1692" s="244"/>
      <c r="C1692" s="269"/>
      <c r="D1692" s="239"/>
      <c r="E1692" s="270"/>
      <c r="F1692" s="166"/>
      <c r="G1692" s="166"/>
      <c r="H1692" s="166"/>
      <c r="I1692" s="166"/>
      <c r="J1692" s="166"/>
      <c r="K1692" s="166"/>
      <c r="L1692" s="166"/>
      <c r="M1692" s="166"/>
    </row>
    <row r="1693" spans="1:13" x14ac:dyDescent="0.3">
      <c r="A1693" s="105"/>
      <c r="B1693" s="244"/>
      <c r="C1693" s="269"/>
      <c r="D1693" s="239"/>
      <c r="E1693" s="270"/>
      <c r="F1693" s="166"/>
      <c r="G1693" s="166"/>
      <c r="H1693" s="166"/>
      <c r="I1693" s="166"/>
      <c r="J1693" s="166"/>
      <c r="K1693" s="166"/>
      <c r="L1693" s="166"/>
      <c r="M1693" s="166"/>
    </row>
    <row r="1694" spans="1:13" x14ac:dyDescent="0.3">
      <c r="A1694" s="105"/>
      <c r="B1694" s="244"/>
      <c r="C1694" s="269"/>
      <c r="D1694" s="239"/>
      <c r="E1694" s="270"/>
      <c r="F1694" s="166"/>
      <c r="G1694" s="166"/>
      <c r="H1694" s="166"/>
      <c r="I1694" s="166"/>
      <c r="J1694" s="166"/>
      <c r="K1694" s="166"/>
      <c r="L1694" s="166"/>
      <c r="M1694" s="166"/>
    </row>
    <row r="1695" spans="1:13" x14ac:dyDescent="0.3">
      <c r="A1695" s="105"/>
      <c r="B1695" s="244"/>
      <c r="C1695" s="269"/>
      <c r="D1695" s="239"/>
      <c r="E1695" s="270"/>
      <c r="F1695" s="166"/>
      <c r="G1695" s="166"/>
      <c r="H1695" s="166"/>
      <c r="I1695" s="166"/>
      <c r="J1695" s="166"/>
      <c r="K1695" s="166"/>
      <c r="L1695" s="166"/>
      <c r="M1695" s="166"/>
    </row>
    <row r="1696" spans="1:13" x14ac:dyDescent="0.3">
      <c r="A1696" s="105"/>
      <c r="B1696" s="244"/>
      <c r="C1696" s="269"/>
      <c r="D1696" s="239"/>
      <c r="E1696" s="270"/>
      <c r="F1696" s="166"/>
      <c r="G1696" s="166"/>
      <c r="H1696" s="166"/>
      <c r="I1696" s="166"/>
      <c r="J1696" s="166"/>
      <c r="K1696" s="166"/>
      <c r="L1696" s="166"/>
      <c r="M1696" s="166"/>
    </row>
    <row r="1697" spans="1:13" x14ac:dyDescent="0.3">
      <c r="A1697" s="105"/>
      <c r="B1697" s="244"/>
      <c r="C1697" s="269"/>
      <c r="D1697" s="239"/>
      <c r="E1697" s="270"/>
      <c r="F1697" s="166"/>
      <c r="G1697" s="166"/>
      <c r="H1697" s="166"/>
      <c r="I1697" s="166"/>
      <c r="J1697" s="166"/>
      <c r="K1697" s="166"/>
      <c r="L1697" s="166"/>
      <c r="M1697" s="166"/>
    </row>
    <row r="1698" spans="1:13" x14ac:dyDescent="0.3">
      <c r="A1698" s="105"/>
      <c r="B1698" s="244"/>
      <c r="C1698" s="269"/>
      <c r="D1698" s="239"/>
      <c r="E1698" s="270"/>
      <c r="F1698" s="166"/>
      <c r="G1698" s="166"/>
      <c r="H1698" s="166"/>
      <c r="I1698" s="166"/>
      <c r="J1698" s="166"/>
      <c r="K1698" s="166"/>
      <c r="L1698" s="166"/>
      <c r="M1698" s="166"/>
    </row>
    <row r="1699" spans="1:13" x14ac:dyDescent="0.3">
      <c r="A1699" s="105"/>
      <c r="B1699" s="244"/>
      <c r="C1699" s="269"/>
      <c r="D1699" s="239"/>
      <c r="E1699" s="270"/>
      <c r="F1699" s="166"/>
      <c r="G1699" s="166"/>
      <c r="H1699" s="166"/>
      <c r="I1699" s="166"/>
      <c r="J1699" s="166"/>
      <c r="K1699" s="166"/>
      <c r="L1699" s="166"/>
      <c r="M1699" s="166"/>
    </row>
    <row r="1700" spans="1:13" x14ac:dyDescent="0.3">
      <c r="A1700" s="105"/>
      <c r="B1700" s="244"/>
      <c r="C1700" s="269"/>
      <c r="D1700" s="239"/>
      <c r="E1700" s="270"/>
      <c r="F1700" s="166"/>
      <c r="G1700" s="166"/>
      <c r="H1700" s="166"/>
      <c r="I1700" s="166"/>
      <c r="J1700" s="166"/>
      <c r="K1700" s="166"/>
      <c r="L1700" s="166"/>
      <c r="M1700" s="166"/>
    </row>
    <row r="1701" spans="1:13" x14ac:dyDescent="0.3">
      <c r="A1701" s="105"/>
      <c r="B1701" s="244"/>
      <c r="C1701" s="269"/>
      <c r="D1701" s="239"/>
      <c r="E1701" s="270"/>
      <c r="F1701" s="166"/>
      <c r="G1701" s="166"/>
      <c r="H1701" s="166"/>
      <c r="I1701" s="166"/>
      <c r="J1701" s="166"/>
      <c r="K1701" s="166"/>
      <c r="L1701" s="166"/>
      <c r="M1701" s="166"/>
    </row>
    <row r="1702" spans="1:13" x14ac:dyDescent="0.3">
      <c r="A1702" s="105"/>
      <c r="B1702" s="244"/>
      <c r="C1702" s="269"/>
      <c r="D1702" s="239"/>
      <c r="E1702" s="270"/>
      <c r="F1702" s="166"/>
      <c r="G1702" s="166"/>
      <c r="H1702" s="166"/>
      <c r="I1702" s="166"/>
      <c r="J1702" s="166"/>
      <c r="K1702" s="166"/>
      <c r="L1702" s="166"/>
      <c r="M1702" s="166"/>
    </row>
    <row r="1703" spans="1:13" x14ac:dyDescent="0.3">
      <c r="A1703" s="105"/>
      <c r="B1703" s="244"/>
      <c r="C1703" s="269"/>
      <c r="D1703" s="239"/>
      <c r="E1703" s="270"/>
      <c r="F1703" s="166"/>
      <c r="G1703" s="166"/>
      <c r="H1703" s="166"/>
      <c r="I1703" s="166"/>
      <c r="J1703" s="166"/>
      <c r="K1703" s="166"/>
      <c r="L1703" s="166"/>
      <c r="M1703" s="166"/>
    </row>
    <row r="1704" spans="1:13" x14ac:dyDescent="0.3">
      <c r="A1704" s="105"/>
      <c r="B1704" s="244"/>
      <c r="C1704" s="269"/>
      <c r="D1704" s="239"/>
      <c r="E1704" s="270"/>
      <c r="F1704" s="166"/>
      <c r="G1704" s="166"/>
      <c r="H1704" s="166"/>
      <c r="I1704" s="166"/>
      <c r="J1704" s="166"/>
      <c r="K1704" s="166"/>
      <c r="L1704" s="166"/>
      <c r="M1704" s="166"/>
    </row>
    <row r="1705" spans="1:13" x14ac:dyDescent="0.3">
      <c r="A1705" s="105"/>
      <c r="B1705" s="244"/>
      <c r="C1705" s="269"/>
      <c r="D1705" s="239"/>
      <c r="E1705" s="270"/>
      <c r="F1705" s="166"/>
      <c r="G1705" s="166"/>
      <c r="H1705" s="166"/>
      <c r="I1705" s="166"/>
      <c r="J1705" s="166"/>
      <c r="K1705" s="166"/>
      <c r="L1705" s="166"/>
      <c r="M1705" s="166"/>
    </row>
    <row r="1706" spans="1:13" x14ac:dyDescent="0.3">
      <c r="A1706" s="105"/>
      <c r="B1706" s="244"/>
      <c r="C1706" s="269"/>
      <c r="D1706" s="239"/>
      <c r="E1706" s="270"/>
      <c r="F1706" s="166"/>
      <c r="G1706" s="166"/>
      <c r="H1706" s="166"/>
      <c r="I1706" s="166"/>
      <c r="J1706" s="166"/>
      <c r="K1706" s="166"/>
      <c r="L1706" s="166"/>
      <c r="M1706" s="166"/>
    </row>
    <row r="1707" spans="1:13" x14ac:dyDescent="0.3">
      <c r="A1707" s="105"/>
      <c r="B1707" s="244"/>
      <c r="C1707" s="269"/>
      <c r="D1707" s="239"/>
      <c r="E1707" s="270"/>
      <c r="F1707" s="166"/>
      <c r="G1707" s="166"/>
      <c r="H1707" s="166"/>
      <c r="I1707" s="166"/>
      <c r="J1707" s="166"/>
      <c r="K1707" s="166"/>
      <c r="L1707" s="166"/>
      <c r="M1707" s="166"/>
    </row>
    <row r="1708" spans="1:13" x14ac:dyDescent="0.3">
      <c r="A1708" s="105"/>
      <c r="B1708" s="244"/>
      <c r="C1708" s="269"/>
      <c r="D1708" s="239"/>
      <c r="E1708" s="270"/>
      <c r="F1708" s="166"/>
      <c r="G1708" s="166"/>
      <c r="H1708" s="166"/>
      <c r="I1708" s="166"/>
      <c r="J1708" s="166"/>
      <c r="K1708" s="166"/>
      <c r="L1708" s="166"/>
      <c r="M1708" s="166"/>
    </row>
    <row r="1709" spans="1:13" x14ac:dyDescent="0.3">
      <c r="A1709" s="105"/>
      <c r="B1709" s="244"/>
      <c r="C1709" s="269"/>
      <c r="D1709" s="239"/>
      <c r="E1709" s="270"/>
      <c r="F1709" s="166"/>
      <c r="G1709" s="166"/>
      <c r="H1709" s="166"/>
      <c r="I1709" s="166"/>
      <c r="J1709" s="166"/>
      <c r="K1709" s="166"/>
      <c r="L1709" s="166"/>
      <c r="M1709" s="166"/>
    </row>
    <row r="1710" spans="1:13" x14ac:dyDescent="0.3">
      <c r="A1710" s="105"/>
      <c r="B1710" s="244"/>
      <c r="C1710" s="269"/>
      <c r="D1710" s="239"/>
      <c r="E1710" s="270"/>
      <c r="F1710" s="166"/>
      <c r="G1710" s="166"/>
      <c r="H1710" s="166"/>
      <c r="I1710" s="166"/>
      <c r="J1710" s="166"/>
      <c r="K1710" s="166"/>
      <c r="L1710" s="166"/>
      <c r="M1710" s="166"/>
    </row>
    <row r="1711" spans="1:13" x14ac:dyDescent="0.3">
      <c r="A1711" s="105"/>
      <c r="B1711" s="244"/>
      <c r="C1711" s="269"/>
      <c r="D1711" s="239"/>
      <c r="E1711" s="270"/>
      <c r="F1711" s="166"/>
      <c r="G1711" s="166"/>
      <c r="H1711" s="166"/>
      <c r="I1711" s="166"/>
      <c r="J1711" s="166"/>
      <c r="K1711" s="166"/>
      <c r="L1711" s="166"/>
      <c r="M1711" s="166"/>
    </row>
    <row r="1712" spans="1:13" x14ac:dyDescent="0.3">
      <c r="A1712" s="105"/>
      <c r="B1712" s="244"/>
      <c r="C1712" s="269"/>
      <c r="D1712" s="239"/>
      <c r="E1712" s="270"/>
      <c r="F1712" s="166"/>
      <c r="G1712" s="166"/>
      <c r="H1712" s="166"/>
      <c r="I1712" s="166"/>
      <c r="J1712" s="166"/>
      <c r="K1712" s="166"/>
      <c r="L1712" s="166"/>
      <c r="M1712" s="166"/>
    </row>
    <row r="1713" spans="1:13" x14ac:dyDescent="0.3">
      <c r="A1713" s="105"/>
      <c r="B1713" s="244"/>
      <c r="C1713" s="269"/>
      <c r="D1713" s="239"/>
      <c r="E1713" s="270"/>
      <c r="F1713" s="166"/>
      <c r="G1713" s="166"/>
      <c r="H1713" s="166"/>
      <c r="I1713" s="166"/>
      <c r="J1713" s="166"/>
      <c r="K1713" s="166"/>
      <c r="L1713" s="166"/>
      <c r="M1713" s="166"/>
    </row>
    <row r="1714" spans="1:13" x14ac:dyDescent="0.3">
      <c r="A1714" s="105"/>
      <c r="B1714" s="244"/>
      <c r="C1714" s="269"/>
      <c r="D1714" s="239"/>
      <c r="E1714" s="270"/>
      <c r="F1714" s="166"/>
      <c r="G1714" s="166"/>
      <c r="H1714" s="166"/>
      <c r="I1714" s="166"/>
      <c r="J1714" s="166"/>
      <c r="K1714" s="166"/>
      <c r="L1714" s="166"/>
      <c r="M1714" s="166"/>
    </row>
    <row r="1715" spans="1:13" x14ac:dyDescent="0.3">
      <c r="A1715" s="105"/>
      <c r="B1715" s="244"/>
      <c r="C1715" s="269"/>
      <c r="D1715" s="239"/>
      <c r="E1715" s="270"/>
      <c r="F1715" s="166"/>
      <c r="G1715" s="166"/>
      <c r="H1715" s="166"/>
      <c r="I1715" s="166"/>
      <c r="J1715" s="166"/>
      <c r="K1715" s="166"/>
      <c r="L1715" s="166"/>
      <c r="M1715" s="166"/>
    </row>
    <row r="1716" spans="1:13" x14ac:dyDescent="0.3">
      <c r="A1716" s="105"/>
      <c r="B1716" s="244"/>
      <c r="C1716" s="269"/>
      <c r="D1716" s="239"/>
      <c r="E1716" s="270"/>
      <c r="F1716" s="166"/>
      <c r="G1716" s="166"/>
      <c r="H1716" s="166"/>
      <c r="I1716" s="166"/>
      <c r="J1716" s="166"/>
      <c r="K1716" s="166"/>
      <c r="L1716" s="166"/>
      <c r="M1716" s="166"/>
    </row>
    <row r="1717" spans="1:13" x14ac:dyDescent="0.3">
      <c r="A1717" s="105"/>
      <c r="B1717" s="244"/>
      <c r="C1717" s="269"/>
      <c r="D1717" s="239"/>
      <c r="E1717" s="270"/>
      <c r="F1717" s="166"/>
      <c r="G1717" s="166"/>
      <c r="H1717" s="166"/>
      <c r="I1717" s="166"/>
      <c r="J1717" s="166"/>
      <c r="K1717" s="166"/>
      <c r="L1717" s="166"/>
      <c r="M1717" s="166"/>
    </row>
    <row r="1718" spans="1:13" x14ac:dyDescent="0.3">
      <c r="A1718" s="105"/>
      <c r="B1718" s="244"/>
      <c r="C1718" s="269"/>
      <c r="D1718" s="239"/>
      <c r="E1718" s="270"/>
      <c r="F1718" s="166"/>
      <c r="G1718" s="166"/>
      <c r="H1718" s="166"/>
      <c r="I1718" s="166"/>
      <c r="J1718" s="166"/>
      <c r="K1718" s="166"/>
      <c r="L1718" s="166"/>
      <c r="M1718" s="166"/>
    </row>
    <row r="1719" spans="1:13" x14ac:dyDescent="0.3">
      <c r="A1719" s="105"/>
      <c r="B1719" s="244"/>
      <c r="C1719" s="269"/>
      <c r="D1719" s="239"/>
      <c r="E1719" s="270"/>
      <c r="F1719" s="166"/>
      <c r="G1719" s="166"/>
      <c r="H1719" s="166"/>
      <c r="I1719" s="166"/>
      <c r="J1719" s="166"/>
      <c r="K1719" s="166"/>
      <c r="L1719" s="166"/>
      <c r="M1719" s="166"/>
    </row>
    <row r="1720" spans="1:13" x14ac:dyDescent="0.3">
      <c r="A1720" s="105"/>
      <c r="B1720" s="244"/>
      <c r="C1720" s="269"/>
      <c r="D1720" s="239"/>
      <c r="E1720" s="270"/>
      <c r="F1720" s="166"/>
      <c r="G1720" s="166"/>
      <c r="H1720" s="166"/>
      <c r="I1720" s="166"/>
      <c r="J1720" s="166"/>
      <c r="K1720" s="166"/>
      <c r="L1720" s="166"/>
      <c r="M1720" s="166"/>
    </row>
    <row r="1721" spans="1:13" x14ac:dyDescent="0.3">
      <c r="A1721" s="105"/>
      <c r="B1721" s="244"/>
      <c r="C1721" s="269"/>
      <c r="D1721" s="239"/>
      <c r="E1721" s="270"/>
      <c r="F1721" s="166"/>
      <c r="G1721" s="166"/>
      <c r="H1721" s="166"/>
      <c r="I1721" s="166"/>
      <c r="J1721" s="166"/>
      <c r="K1721" s="166"/>
      <c r="L1721" s="166"/>
      <c r="M1721" s="166"/>
    </row>
    <row r="1722" spans="1:13" x14ac:dyDescent="0.3">
      <c r="A1722" s="105"/>
      <c r="B1722" s="244"/>
      <c r="C1722" s="269"/>
      <c r="D1722" s="239"/>
      <c r="E1722" s="270"/>
      <c r="F1722" s="166"/>
      <c r="G1722" s="166"/>
      <c r="H1722" s="166"/>
      <c r="I1722" s="166"/>
      <c r="J1722" s="166"/>
      <c r="K1722" s="166"/>
      <c r="L1722" s="166"/>
      <c r="M1722" s="166"/>
    </row>
    <row r="1723" spans="1:13" x14ac:dyDescent="0.3">
      <c r="A1723" s="105"/>
      <c r="B1723" s="244"/>
      <c r="C1723" s="269"/>
      <c r="D1723" s="239"/>
      <c r="E1723" s="270"/>
      <c r="F1723" s="166"/>
      <c r="G1723" s="166"/>
      <c r="H1723" s="166"/>
      <c r="I1723" s="166"/>
      <c r="J1723" s="166"/>
      <c r="K1723" s="166"/>
      <c r="L1723" s="166"/>
      <c r="M1723" s="166"/>
    </row>
    <row r="1724" spans="1:13" x14ac:dyDescent="0.3">
      <c r="A1724" s="105"/>
      <c r="B1724" s="244"/>
      <c r="C1724" s="269"/>
      <c r="D1724" s="239"/>
      <c r="E1724" s="270"/>
      <c r="F1724" s="166"/>
      <c r="G1724" s="166"/>
      <c r="H1724" s="166"/>
      <c r="I1724" s="166"/>
      <c r="J1724" s="166"/>
      <c r="K1724" s="166"/>
      <c r="L1724" s="166"/>
      <c r="M1724" s="166"/>
    </row>
    <row r="1725" spans="1:13" x14ac:dyDescent="0.3">
      <c r="A1725" s="105"/>
      <c r="B1725" s="244"/>
      <c r="C1725" s="269"/>
      <c r="D1725" s="239"/>
      <c r="E1725" s="270"/>
      <c r="F1725" s="166"/>
      <c r="G1725" s="166"/>
      <c r="H1725" s="166"/>
      <c r="I1725" s="166"/>
      <c r="J1725" s="166"/>
      <c r="K1725" s="166"/>
      <c r="L1725" s="166"/>
      <c r="M1725" s="166"/>
    </row>
    <row r="1726" spans="1:13" x14ac:dyDescent="0.3">
      <c r="A1726" s="105"/>
      <c r="B1726" s="244"/>
      <c r="C1726" s="269"/>
      <c r="D1726" s="239"/>
      <c r="E1726" s="270"/>
      <c r="F1726" s="166"/>
      <c r="G1726" s="166"/>
      <c r="H1726" s="166"/>
      <c r="I1726" s="166"/>
      <c r="J1726" s="166"/>
      <c r="K1726" s="166"/>
      <c r="L1726" s="166"/>
      <c r="M1726" s="166"/>
    </row>
    <row r="1727" spans="1:13" x14ac:dyDescent="0.3">
      <c r="A1727" s="105"/>
      <c r="B1727" s="244"/>
      <c r="C1727" s="269"/>
      <c r="D1727" s="239"/>
      <c r="E1727" s="270"/>
      <c r="F1727" s="166"/>
      <c r="G1727" s="166"/>
      <c r="H1727" s="166"/>
      <c r="I1727" s="166"/>
      <c r="J1727" s="166"/>
      <c r="K1727" s="166"/>
      <c r="L1727" s="166"/>
      <c r="M1727" s="166"/>
    </row>
    <row r="1728" spans="1:13" x14ac:dyDescent="0.3">
      <c r="A1728" s="105"/>
      <c r="B1728" s="244"/>
      <c r="C1728" s="269"/>
      <c r="D1728" s="239"/>
      <c r="E1728" s="270"/>
      <c r="F1728" s="166"/>
      <c r="G1728" s="166"/>
      <c r="H1728" s="166"/>
      <c r="I1728" s="166"/>
      <c r="J1728" s="166"/>
      <c r="K1728" s="166"/>
      <c r="L1728" s="166"/>
      <c r="M1728" s="166"/>
    </row>
    <row r="1729" spans="1:13" x14ac:dyDescent="0.3">
      <c r="A1729" s="105"/>
      <c r="B1729" s="244"/>
      <c r="C1729" s="269"/>
      <c r="D1729" s="239"/>
      <c r="E1729" s="270"/>
      <c r="F1729" s="166"/>
      <c r="G1729" s="166"/>
      <c r="H1729" s="166"/>
      <c r="I1729" s="166"/>
      <c r="J1729" s="166"/>
      <c r="K1729" s="166"/>
      <c r="L1729" s="166"/>
      <c r="M1729" s="166"/>
    </row>
    <row r="1730" spans="1:13" x14ac:dyDescent="0.3">
      <c r="A1730" s="105"/>
      <c r="B1730" s="244"/>
      <c r="C1730" s="269"/>
      <c r="D1730" s="239"/>
      <c r="E1730" s="270"/>
      <c r="F1730" s="166"/>
      <c r="G1730" s="166"/>
      <c r="H1730" s="166"/>
      <c r="I1730" s="166"/>
      <c r="J1730" s="166"/>
      <c r="K1730" s="166"/>
      <c r="L1730" s="166"/>
      <c r="M1730" s="166"/>
    </row>
    <row r="1731" spans="1:13" x14ac:dyDescent="0.3">
      <c r="A1731" s="105"/>
      <c r="B1731" s="244"/>
      <c r="C1731" s="269"/>
      <c r="D1731" s="239"/>
      <c r="E1731" s="270"/>
      <c r="F1731" s="166"/>
      <c r="G1731" s="166"/>
      <c r="H1731" s="166"/>
      <c r="I1731" s="166"/>
      <c r="J1731" s="166"/>
      <c r="K1731" s="166"/>
      <c r="L1731" s="166"/>
      <c r="M1731" s="166"/>
    </row>
    <row r="1732" spans="1:13" x14ac:dyDescent="0.3">
      <c r="A1732" s="105"/>
      <c r="B1732" s="244"/>
      <c r="C1732" s="269"/>
      <c r="D1732" s="239"/>
      <c r="E1732" s="270"/>
      <c r="F1732" s="166"/>
      <c r="G1732" s="166"/>
      <c r="H1732" s="166"/>
      <c r="I1732" s="166"/>
      <c r="J1732" s="166"/>
      <c r="K1732" s="166"/>
      <c r="L1732" s="166"/>
      <c r="M1732" s="166"/>
    </row>
    <row r="1733" spans="1:13" x14ac:dyDescent="0.3">
      <c r="A1733" s="105"/>
      <c r="B1733" s="244"/>
      <c r="C1733" s="269"/>
      <c r="D1733" s="239"/>
      <c r="E1733" s="270"/>
      <c r="F1733" s="166"/>
      <c r="G1733" s="166"/>
      <c r="H1733" s="166"/>
      <c r="I1733" s="166"/>
      <c r="J1733" s="166"/>
      <c r="K1733" s="166"/>
      <c r="L1733" s="166"/>
      <c r="M1733" s="166"/>
    </row>
    <row r="1734" spans="1:13" x14ac:dyDescent="0.3">
      <c r="A1734" s="105"/>
      <c r="B1734" s="244"/>
      <c r="C1734" s="269"/>
      <c r="D1734" s="239"/>
      <c r="E1734" s="270"/>
      <c r="F1734" s="166"/>
      <c r="G1734" s="166"/>
      <c r="H1734" s="166"/>
      <c r="I1734" s="166"/>
      <c r="J1734" s="166"/>
      <c r="K1734" s="166"/>
      <c r="L1734" s="166"/>
      <c r="M1734" s="166"/>
    </row>
    <row r="1735" spans="1:13" x14ac:dyDescent="0.3">
      <c r="A1735" s="105"/>
      <c r="B1735" s="244"/>
      <c r="C1735" s="269"/>
      <c r="D1735" s="239"/>
      <c r="E1735" s="270"/>
      <c r="F1735" s="166"/>
      <c r="G1735" s="166"/>
      <c r="H1735" s="166"/>
      <c r="I1735" s="166"/>
      <c r="J1735" s="166"/>
      <c r="K1735" s="166"/>
      <c r="L1735" s="166"/>
      <c r="M1735" s="166"/>
    </row>
    <row r="1736" spans="1:13" x14ac:dyDescent="0.3">
      <c r="A1736" s="105"/>
      <c r="B1736" s="244"/>
      <c r="C1736" s="269"/>
      <c r="D1736" s="239"/>
      <c r="E1736" s="270"/>
      <c r="F1736" s="166"/>
      <c r="G1736" s="166"/>
      <c r="H1736" s="166"/>
      <c r="I1736" s="166"/>
      <c r="J1736" s="166"/>
      <c r="K1736" s="166"/>
      <c r="L1736" s="166"/>
      <c r="M1736" s="166"/>
    </row>
    <row r="1737" spans="1:13" x14ac:dyDescent="0.3">
      <c r="A1737" s="105"/>
      <c r="B1737" s="244"/>
      <c r="C1737" s="269"/>
      <c r="D1737" s="239"/>
      <c r="E1737" s="270"/>
      <c r="F1737" s="166"/>
      <c r="G1737" s="166"/>
      <c r="H1737" s="166"/>
      <c r="I1737" s="166"/>
      <c r="J1737" s="166"/>
      <c r="K1737" s="166"/>
      <c r="L1737" s="166"/>
      <c r="M1737" s="166"/>
    </row>
    <row r="1738" spans="1:13" x14ac:dyDescent="0.3">
      <c r="A1738" s="105"/>
      <c r="B1738" s="244"/>
      <c r="C1738" s="269"/>
      <c r="D1738" s="239"/>
      <c r="E1738" s="270"/>
      <c r="F1738" s="166"/>
      <c r="G1738" s="166"/>
      <c r="H1738" s="166"/>
      <c r="I1738" s="166"/>
      <c r="J1738" s="166"/>
      <c r="K1738" s="166"/>
      <c r="L1738" s="166"/>
      <c r="M1738" s="166"/>
    </row>
    <row r="1739" spans="1:13" x14ac:dyDescent="0.3">
      <c r="A1739" s="105"/>
      <c r="B1739" s="244"/>
      <c r="C1739" s="269"/>
      <c r="D1739" s="239"/>
      <c r="E1739" s="270"/>
      <c r="F1739" s="166"/>
      <c r="G1739" s="166"/>
      <c r="H1739" s="166"/>
      <c r="I1739" s="166"/>
      <c r="J1739" s="166"/>
      <c r="K1739" s="166"/>
      <c r="L1739" s="166"/>
      <c r="M1739" s="166"/>
    </row>
    <row r="1740" spans="1:13" x14ac:dyDescent="0.3">
      <c r="A1740" s="105"/>
      <c r="B1740" s="244"/>
      <c r="C1740" s="269"/>
      <c r="D1740" s="239"/>
      <c r="E1740" s="270"/>
      <c r="F1740" s="166"/>
      <c r="G1740" s="166"/>
      <c r="H1740" s="166"/>
      <c r="I1740" s="166"/>
      <c r="J1740" s="166"/>
      <c r="K1740" s="166"/>
      <c r="L1740" s="166"/>
      <c r="M1740" s="166"/>
    </row>
    <row r="1741" spans="1:13" x14ac:dyDescent="0.3">
      <c r="A1741" s="105"/>
      <c r="B1741" s="244"/>
      <c r="C1741" s="269"/>
      <c r="D1741" s="239"/>
      <c r="E1741" s="270"/>
      <c r="F1741" s="166"/>
      <c r="G1741" s="166"/>
      <c r="H1741" s="166"/>
      <c r="I1741" s="166"/>
      <c r="J1741" s="166"/>
      <c r="K1741" s="166"/>
      <c r="L1741" s="166"/>
      <c r="M1741" s="166"/>
    </row>
    <row r="1742" spans="1:13" x14ac:dyDescent="0.3">
      <c r="A1742" s="105"/>
      <c r="B1742" s="244"/>
      <c r="C1742" s="269"/>
      <c r="D1742" s="239"/>
      <c r="E1742" s="270"/>
      <c r="F1742" s="166"/>
      <c r="G1742" s="166"/>
      <c r="H1742" s="166"/>
      <c r="I1742" s="166"/>
      <c r="J1742" s="166"/>
      <c r="K1742" s="166"/>
      <c r="L1742" s="166"/>
      <c r="M1742" s="166"/>
    </row>
    <row r="1743" spans="1:13" x14ac:dyDescent="0.3">
      <c r="A1743" s="105"/>
      <c r="B1743" s="244"/>
      <c r="C1743" s="269"/>
      <c r="D1743" s="239"/>
      <c r="E1743" s="270"/>
      <c r="F1743" s="166"/>
      <c r="G1743" s="166"/>
      <c r="H1743" s="166"/>
      <c r="I1743" s="166"/>
      <c r="J1743" s="166"/>
      <c r="K1743" s="166"/>
      <c r="L1743" s="166"/>
      <c r="M1743" s="166"/>
    </row>
    <row r="1744" spans="1:13" x14ac:dyDescent="0.3">
      <c r="A1744" s="105"/>
      <c r="B1744" s="244"/>
      <c r="C1744" s="269"/>
      <c r="D1744" s="239"/>
      <c r="E1744" s="270"/>
      <c r="F1744" s="166"/>
      <c r="G1744" s="166"/>
      <c r="H1744" s="166"/>
      <c r="I1744" s="166"/>
      <c r="J1744" s="166"/>
      <c r="K1744" s="166"/>
      <c r="L1744" s="166"/>
      <c r="M1744" s="166"/>
    </row>
    <row r="1745" spans="1:13" x14ac:dyDescent="0.3">
      <c r="A1745" s="105"/>
      <c r="B1745" s="244"/>
      <c r="C1745" s="269"/>
      <c r="D1745" s="239"/>
      <c r="E1745" s="270"/>
      <c r="F1745" s="166"/>
      <c r="G1745" s="166"/>
      <c r="H1745" s="166"/>
      <c r="I1745" s="166"/>
      <c r="J1745" s="166"/>
      <c r="K1745" s="166"/>
      <c r="L1745" s="166"/>
      <c r="M1745" s="166"/>
    </row>
    <row r="1746" spans="1:13" x14ac:dyDescent="0.3">
      <c r="A1746" s="105"/>
      <c r="B1746" s="244"/>
      <c r="C1746" s="269"/>
      <c r="D1746" s="239"/>
      <c r="E1746" s="270"/>
      <c r="F1746" s="166"/>
      <c r="G1746" s="166"/>
      <c r="H1746" s="166"/>
      <c r="I1746" s="166"/>
      <c r="J1746" s="166"/>
      <c r="K1746" s="166"/>
      <c r="L1746" s="166"/>
      <c r="M1746" s="166"/>
    </row>
    <row r="1747" spans="1:13" x14ac:dyDescent="0.3">
      <c r="A1747" s="105"/>
      <c r="B1747" s="244"/>
      <c r="C1747" s="269"/>
      <c r="D1747" s="239"/>
      <c r="E1747" s="270"/>
      <c r="F1747" s="166"/>
      <c r="G1747" s="166"/>
      <c r="H1747" s="166"/>
      <c r="I1747" s="166"/>
      <c r="J1747" s="166"/>
      <c r="K1747" s="166"/>
      <c r="L1747" s="166"/>
      <c r="M1747" s="166"/>
    </row>
    <row r="1748" spans="1:13" x14ac:dyDescent="0.3">
      <c r="A1748" s="105"/>
      <c r="B1748" s="244"/>
      <c r="C1748" s="269"/>
      <c r="D1748" s="239"/>
      <c r="E1748" s="270"/>
      <c r="F1748" s="166"/>
      <c r="G1748" s="166"/>
      <c r="H1748" s="166"/>
      <c r="I1748" s="166"/>
      <c r="J1748" s="166"/>
      <c r="K1748" s="166"/>
      <c r="L1748" s="166"/>
      <c r="M1748" s="166"/>
    </row>
    <row r="1749" spans="1:13" x14ac:dyDescent="0.3">
      <c r="A1749" s="105"/>
      <c r="B1749" s="244"/>
      <c r="C1749" s="269"/>
      <c r="D1749" s="239"/>
      <c r="E1749" s="270"/>
      <c r="F1749" s="166"/>
      <c r="G1749" s="166"/>
      <c r="H1749" s="166"/>
      <c r="I1749" s="166"/>
      <c r="J1749" s="166"/>
      <c r="K1749" s="166"/>
      <c r="L1749" s="166"/>
      <c r="M1749" s="166"/>
    </row>
    <row r="1750" spans="1:13" x14ac:dyDescent="0.3">
      <c r="A1750" s="105"/>
      <c r="B1750" s="244"/>
      <c r="C1750" s="269"/>
      <c r="D1750" s="239"/>
      <c r="E1750" s="270"/>
      <c r="F1750" s="166"/>
      <c r="G1750" s="166"/>
      <c r="H1750" s="166"/>
      <c r="I1750" s="166"/>
      <c r="J1750" s="166"/>
      <c r="K1750" s="166"/>
      <c r="L1750" s="166"/>
      <c r="M1750" s="166"/>
    </row>
    <row r="1751" spans="1:13" x14ac:dyDescent="0.3">
      <c r="A1751" s="105"/>
      <c r="B1751" s="244"/>
      <c r="C1751" s="269"/>
      <c r="D1751" s="239"/>
      <c r="E1751" s="270"/>
      <c r="F1751" s="166"/>
      <c r="G1751" s="166"/>
      <c r="H1751" s="166"/>
      <c r="I1751" s="166"/>
      <c r="J1751" s="166"/>
      <c r="K1751" s="166"/>
      <c r="L1751" s="166"/>
      <c r="M1751" s="166"/>
    </row>
    <row r="1752" spans="1:13" x14ac:dyDescent="0.3">
      <c r="A1752" s="105"/>
      <c r="B1752" s="244"/>
      <c r="C1752" s="269"/>
      <c r="D1752" s="239"/>
      <c r="E1752" s="270"/>
      <c r="F1752" s="166"/>
      <c r="G1752" s="166"/>
      <c r="H1752" s="166"/>
      <c r="I1752" s="166"/>
      <c r="J1752" s="166"/>
      <c r="K1752" s="166"/>
      <c r="L1752" s="166"/>
      <c r="M1752" s="166"/>
    </row>
    <row r="1753" spans="1:13" x14ac:dyDescent="0.3">
      <c r="A1753" s="105"/>
      <c r="B1753" s="244"/>
      <c r="C1753" s="269"/>
      <c r="D1753" s="239"/>
      <c r="E1753" s="270"/>
      <c r="F1753" s="166"/>
      <c r="G1753" s="166"/>
      <c r="H1753" s="166"/>
      <c r="I1753" s="166"/>
      <c r="J1753" s="166"/>
      <c r="K1753" s="166"/>
      <c r="L1753" s="166"/>
      <c r="M1753" s="166"/>
    </row>
    <row r="1754" spans="1:13" x14ac:dyDescent="0.3">
      <c r="A1754" s="105"/>
      <c r="B1754" s="244"/>
      <c r="C1754" s="269"/>
      <c r="D1754" s="239"/>
      <c r="E1754" s="270"/>
      <c r="F1754" s="166"/>
      <c r="G1754" s="166"/>
      <c r="H1754" s="166"/>
      <c r="I1754" s="166"/>
      <c r="J1754" s="166"/>
      <c r="K1754" s="166"/>
      <c r="L1754" s="166"/>
      <c r="M1754" s="166"/>
    </row>
    <row r="1755" spans="1:13" x14ac:dyDescent="0.3">
      <c r="A1755" s="105"/>
      <c r="B1755" s="244"/>
      <c r="C1755" s="269"/>
      <c r="D1755" s="239"/>
      <c r="E1755" s="270"/>
      <c r="F1755" s="166"/>
      <c r="G1755" s="166"/>
      <c r="H1755" s="166"/>
      <c r="I1755" s="166"/>
      <c r="J1755" s="166"/>
      <c r="K1755" s="166"/>
      <c r="L1755" s="166"/>
      <c r="M1755" s="166"/>
    </row>
    <row r="1756" spans="1:13" x14ac:dyDescent="0.3">
      <c r="A1756" s="105"/>
      <c r="B1756" s="244"/>
      <c r="C1756" s="269"/>
      <c r="D1756" s="239"/>
      <c r="E1756" s="270"/>
      <c r="F1756" s="166"/>
      <c r="G1756" s="166"/>
      <c r="H1756" s="166"/>
      <c r="I1756" s="166"/>
      <c r="J1756" s="166"/>
      <c r="K1756" s="166"/>
      <c r="L1756" s="166"/>
      <c r="M1756" s="166"/>
    </row>
    <row r="1757" spans="1:13" x14ac:dyDescent="0.3">
      <c r="A1757" s="105"/>
      <c r="B1757" s="244"/>
      <c r="C1757" s="269"/>
      <c r="D1757" s="239"/>
      <c r="E1757" s="270"/>
      <c r="F1757" s="166"/>
      <c r="G1757" s="166"/>
      <c r="H1757" s="166"/>
      <c r="I1757" s="166"/>
      <c r="J1757" s="166"/>
      <c r="K1757" s="166"/>
      <c r="L1757" s="166"/>
      <c r="M1757" s="166"/>
    </row>
    <row r="1758" spans="1:13" x14ac:dyDescent="0.3">
      <c r="A1758" s="105"/>
      <c r="B1758" s="244"/>
      <c r="C1758" s="269"/>
      <c r="D1758" s="239"/>
      <c r="E1758" s="270"/>
      <c r="F1758" s="166"/>
      <c r="G1758" s="166"/>
      <c r="H1758" s="166"/>
      <c r="I1758" s="166"/>
      <c r="J1758" s="166"/>
      <c r="K1758" s="166"/>
      <c r="L1758" s="166"/>
      <c r="M1758" s="166"/>
    </row>
    <row r="1759" spans="1:13" x14ac:dyDescent="0.3">
      <c r="A1759" s="105"/>
      <c r="B1759" s="244"/>
      <c r="C1759" s="269"/>
      <c r="D1759" s="239"/>
      <c r="E1759" s="270"/>
      <c r="F1759" s="166"/>
      <c r="G1759" s="166"/>
      <c r="H1759" s="166"/>
      <c r="I1759" s="166"/>
      <c r="J1759" s="166"/>
      <c r="K1759" s="166"/>
      <c r="L1759" s="166"/>
      <c r="M1759" s="166"/>
    </row>
    <row r="1760" spans="1:13" x14ac:dyDescent="0.3">
      <c r="A1760" s="105"/>
      <c r="B1760" s="244"/>
      <c r="C1760" s="269"/>
      <c r="D1760" s="239"/>
      <c r="E1760" s="270"/>
      <c r="F1760" s="166"/>
      <c r="G1760" s="166"/>
      <c r="H1760" s="166"/>
      <c r="I1760" s="166"/>
      <c r="J1760" s="166"/>
      <c r="K1760" s="166"/>
      <c r="L1760" s="166"/>
      <c r="M1760" s="166"/>
    </row>
    <row r="1761" spans="1:13" x14ac:dyDescent="0.3">
      <c r="A1761" s="105"/>
      <c r="B1761" s="244"/>
      <c r="C1761" s="269"/>
      <c r="D1761" s="239"/>
      <c r="E1761" s="270"/>
      <c r="F1761" s="166"/>
      <c r="G1761" s="166"/>
      <c r="H1761" s="166"/>
      <c r="I1761" s="166"/>
      <c r="J1761" s="166"/>
      <c r="K1761" s="166"/>
      <c r="L1761" s="166"/>
      <c r="M1761" s="166"/>
    </row>
    <row r="1762" spans="1:13" x14ac:dyDescent="0.3">
      <c r="A1762" s="105"/>
      <c r="B1762" s="244"/>
      <c r="C1762" s="269"/>
      <c r="D1762" s="239"/>
      <c r="E1762" s="270"/>
      <c r="F1762" s="166"/>
      <c r="G1762" s="166"/>
      <c r="H1762" s="166"/>
      <c r="I1762" s="166"/>
      <c r="J1762" s="166"/>
      <c r="K1762" s="166"/>
      <c r="L1762" s="166"/>
      <c r="M1762" s="166"/>
    </row>
    <row r="1763" spans="1:13" x14ac:dyDescent="0.3">
      <c r="A1763" s="105"/>
      <c r="B1763" s="244"/>
      <c r="C1763" s="269"/>
      <c r="D1763" s="239"/>
      <c r="E1763" s="270"/>
      <c r="F1763" s="166"/>
      <c r="G1763" s="166"/>
      <c r="H1763" s="166"/>
      <c r="I1763" s="166"/>
      <c r="J1763" s="166"/>
      <c r="K1763" s="166"/>
      <c r="L1763" s="166"/>
      <c r="M1763" s="166"/>
    </row>
    <row r="1764" spans="1:13" x14ac:dyDescent="0.3">
      <c r="A1764" s="105"/>
      <c r="B1764" s="244"/>
      <c r="C1764" s="269"/>
      <c r="D1764" s="239"/>
      <c r="E1764" s="270"/>
      <c r="F1764" s="166"/>
      <c r="G1764" s="166"/>
      <c r="H1764" s="166"/>
      <c r="I1764" s="166"/>
      <c r="J1764" s="166"/>
      <c r="K1764" s="166"/>
      <c r="L1764" s="166"/>
      <c r="M1764" s="166"/>
    </row>
    <row r="1765" spans="1:13" x14ac:dyDescent="0.3">
      <c r="A1765" s="105"/>
      <c r="B1765" s="244"/>
      <c r="C1765" s="269"/>
      <c r="D1765" s="239"/>
      <c r="E1765" s="270"/>
      <c r="F1765" s="166"/>
      <c r="G1765" s="166"/>
      <c r="H1765" s="166"/>
      <c r="I1765" s="166"/>
      <c r="J1765" s="166"/>
      <c r="K1765" s="166"/>
      <c r="L1765" s="166"/>
      <c r="M1765" s="166"/>
    </row>
    <row r="1766" spans="1:13" x14ac:dyDescent="0.3">
      <c r="A1766" s="105"/>
      <c r="B1766" s="244"/>
      <c r="C1766" s="269"/>
      <c r="D1766" s="239"/>
      <c r="E1766" s="270"/>
      <c r="F1766" s="166"/>
      <c r="G1766" s="166"/>
      <c r="H1766" s="166"/>
      <c r="I1766" s="166"/>
      <c r="J1766" s="166"/>
      <c r="K1766" s="166"/>
      <c r="L1766" s="166"/>
      <c r="M1766" s="166"/>
    </row>
    <row r="1767" spans="1:13" x14ac:dyDescent="0.3">
      <c r="A1767" s="105"/>
      <c r="B1767" s="244"/>
      <c r="C1767" s="269"/>
      <c r="D1767" s="239"/>
      <c r="E1767" s="270"/>
      <c r="F1767" s="166"/>
      <c r="G1767" s="166"/>
      <c r="H1767" s="166"/>
      <c r="I1767" s="166"/>
      <c r="J1767" s="166"/>
      <c r="K1767" s="166"/>
      <c r="L1767" s="166"/>
      <c r="M1767" s="166"/>
    </row>
    <row r="1768" spans="1:13" x14ac:dyDescent="0.3">
      <c r="A1768" s="105"/>
      <c r="B1768" s="244"/>
      <c r="C1768" s="269"/>
      <c r="D1768" s="239"/>
      <c r="E1768" s="270"/>
      <c r="F1768" s="166"/>
      <c r="G1768" s="166"/>
      <c r="H1768" s="166"/>
      <c r="I1768" s="166"/>
      <c r="J1768" s="166"/>
      <c r="K1768" s="166"/>
      <c r="L1768" s="166"/>
      <c r="M1768" s="166"/>
    </row>
    <row r="1769" spans="1:13" x14ac:dyDescent="0.3">
      <c r="A1769" s="105"/>
      <c r="B1769" s="244"/>
      <c r="C1769" s="269"/>
      <c r="D1769" s="239"/>
      <c r="E1769" s="270"/>
      <c r="F1769" s="166"/>
      <c r="G1769" s="166"/>
      <c r="H1769" s="166"/>
      <c r="I1769" s="166"/>
      <c r="J1769" s="166"/>
      <c r="K1769" s="166"/>
      <c r="L1769" s="166"/>
      <c r="M1769" s="166"/>
    </row>
    <row r="1770" spans="1:13" x14ac:dyDescent="0.3">
      <c r="A1770" s="105"/>
      <c r="B1770" s="244"/>
      <c r="C1770" s="269"/>
      <c r="D1770" s="239"/>
      <c r="E1770" s="270"/>
      <c r="F1770" s="166"/>
      <c r="G1770" s="166"/>
      <c r="H1770" s="166"/>
      <c r="I1770" s="166"/>
      <c r="J1770" s="166"/>
      <c r="K1770" s="166"/>
      <c r="L1770" s="166"/>
      <c r="M1770" s="166"/>
    </row>
    <row r="1771" spans="1:13" x14ac:dyDescent="0.3">
      <c r="A1771" s="105"/>
      <c r="B1771" s="244"/>
      <c r="C1771" s="269"/>
      <c r="D1771" s="239"/>
      <c r="E1771" s="270"/>
      <c r="F1771" s="166"/>
      <c r="G1771" s="166"/>
      <c r="H1771" s="166"/>
      <c r="I1771" s="166"/>
      <c r="J1771" s="166"/>
      <c r="K1771" s="166"/>
      <c r="L1771" s="166"/>
      <c r="M1771" s="166"/>
    </row>
    <row r="1772" spans="1:13" x14ac:dyDescent="0.3">
      <c r="A1772" s="105"/>
      <c r="B1772" s="244"/>
      <c r="C1772" s="269"/>
      <c r="D1772" s="239"/>
      <c r="E1772" s="270"/>
      <c r="F1772" s="166"/>
      <c r="G1772" s="166"/>
      <c r="H1772" s="166"/>
      <c r="I1772" s="166"/>
      <c r="J1772" s="166"/>
      <c r="K1772" s="166"/>
      <c r="L1772" s="166"/>
      <c r="M1772" s="166"/>
    </row>
    <row r="1773" spans="1:13" x14ac:dyDescent="0.3">
      <c r="A1773" s="105"/>
      <c r="B1773" s="244"/>
      <c r="C1773" s="269"/>
      <c r="D1773" s="239"/>
      <c r="E1773" s="270"/>
      <c r="F1773" s="166"/>
      <c r="G1773" s="166"/>
      <c r="H1773" s="166"/>
      <c r="I1773" s="166"/>
      <c r="J1773" s="166"/>
      <c r="K1773" s="166"/>
      <c r="L1773" s="166"/>
      <c r="M1773" s="166"/>
    </row>
    <row r="1774" spans="1:13" x14ac:dyDescent="0.3">
      <c r="A1774" s="105"/>
      <c r="B1774" s="244"/>
      <c r="C1774" s="269"/>
      <c r="D1774" s="239"/>
      <c r="E1774" s="270"/>
      <c r="F1774" s="166"/>
      <c r="G1774" s="166"/>
      <c r="H1774" s="166"/>
      <c r="I1774" s="166"/>
      <c r="J1774" s="166"/>
      <c r="K1774" s="166"/>
      <c r="L1774" s="166"/>
      <c r="M1774" s="166"/>
    </row>
    <row r="1775" spans="1:13" x14ac:dyDescent="0.3">
      <c r="A1775" s="105"/>
      <c r="B1775" s="244"/>
      <c r="C1775" s="269"/>
      <c r="D1775" s="239"/>
      <c r="E1775" s="270"/>
      <c r="F1775" s="166"/>
      <c r="G1775" s="166"/>
      <c r="H1775" s="166"/>
      <c r="I1775" s="166"/>
      <c r="J1775" s="166"/>
      <c r="K1775" s="166"/>
      <c r="L1775" s="166"/>
      <c r="M1775" s="166"/>
    </row>
    <row r="1776" spans="1:13" x14ac:dyDescent="0.3">
      <c r="A1776" s="105"/>
      <c r="B1776" s="244"/>
      <c r="C1776" s="269"/>
      <c r="D1776" s="239"/>
      <c r="E1776" s="270"/>
      <c r="F1776" s="166"/>
      <c r="G1776" s="166"/>
      <c r="H1776" s="166"/>
      <c r="I1776" s="166"/>
      <c r="J1776" s="166"/>
      <c r="K1776" s="166"/>
      <c r="L1776" s="166"/>
      <c r="M1776" s="166"/>
    </row>
    <row r="1777" spans="1:13" x14ac:dyDescent="0.3">
      <c r="A1777" s="105"/>
      <c r="B1777" s="244"/>
      <c r="C1777" s="269"/>
      <c r="D1777" s="239"/>
      <c r="E1777" s="270"/>
      <c r="F1777" s="166"/>
      <c r="G1777" s="166"/>
      <c r="H1777" s="166"/>
      <c r="I1777" s="166"/>
      <c r="J1777" s="166"/>
      <c r="K1777" s="166"/>
      <c r="L1777" s="166"/>
      <c r="M1777" s="166"/>
    </row>
    <row r="1778" spans="1:13" x14ac:dyDescent="0.3">
      <c r="A1778" s="105"/>
      <c r="B1778" s="244"/>
      <c r="C1778" s="269"/>
      <c r="D1778" s="239"/>
      <c r="E1778" s="270"/>
      <c r="F1778" s="166"/>
      <c r="G1778" s="166"/>
      <c r="H1778" s="166"/>
      <c r="I1778" s="166"/>
      <c r="J1778" s="166"/>
      <c r="K1778" s="166"/>
      <c r="L1778" s="166"/>
      <c r="M1778" s="166"/>
    </row>
    <row r="1779" spans="1:13" x14ac:dyDescent="0.3">
      <c r="A1779" s="105"/>
      <c r="B1779" s="244"/>
      <c r="C1779" s="269"/>
      <c r="D1779" s="239"/>
      <c r="E1779" s="270"/>
      <c r="F1779" s="166"/>
      <c r="G1779" s="166"/>
      <c r="H1779" s="166"/>
      <c r="I1779" s="166"/>
      <c r="J1779" s="166"/>
      <c r="K1779" s="166"/>
      <c r="L1779" s="166"/>
      <c r="M1779" s="166"/>
    </row>
    <row r="1780" spans="1:13" x14ac:dyDescent="0.3">
      <c r="A1780" s="105"/>
      <c r="B1780" s="244"/>
      <c r="C1780" s="269"/>
      <c r="D1780" s="239"/>
      <c r="E1780" s="270"/>
      <c r="F1780" s="166"/>
      <c r="G1780" s="166"/>
      <c r="H1780" s="166"/>
      <c r="I1780" s="166"/>
      <c r="J1780" s="166"/>
      <c r="K1780" s="166"/>
      <c r="L1780" s="166"/>
      <c r="M1780" s="166"/>
    </row>
    <row r="1781" spans="1:13" x14ac:dyDescent="0.3">
      <c r="A1781" s="105"/>
      <c r="B1781" s="244"/>
      <c r="C1781" s="269"/>
      <c r="D1781" s="239"/>
      <c r="E1781" s="270"/>
      <c r="F1781" s="166"/>
      <c r="G1781" s="166"/>
      <c r="H1781" s="166"/>
      <c r="I1781" s="166"/>
      <c r="J1781" s="166"/>
      <c r="K1781" s="166"/>
      <c r="L1781" s="166"/>
      <c r="M1781" s="166"/>
    </row>
    <row r="1782" spans="1:13" x14ac:dyDescent="0.3">
      <c r="A1782" s="105"/>
      <c r="B1782" s="244"/>
      <c r="C1782" s="269"/>
      <c r="D1782" s="239"/>
      <c r="E1782" s="270"/>
      <c r="F1782" s="166"/>
      <c r="G1782" s="166"/>
      <c r="H1782" s="166"/>
      <c r="I1782" s="166"/>
      <c r="J1782" s="166"/>
      <c r="K1782" s="166"/>
      <c r="L1782" s="166"/>
      <c r="M1782" s="166"/>
    </row>
    <row r="1783" spans="1:13" x14ac:dyDescent="0.3">
      <c r="A1783" s="105"/>
      <c r="B1783" s="244"/>
      <c r="C1783" s="269"/>
      <c r="D1783" s="239"/>
      <c r="E1783" s="270"/>
      <c r="F1783" s="166"/>
      <c r="G1783" s="166"/>
      <c r="H1783" s="166"/>
      <c r="I1783" s="166"/>
      <c r="J1783" s="166"/>
      <c r="K1783" s="166"/>
      <c r="L1783" s="166"/>
      <c r="M1783" s="166"/>
    </row>
    <row r="1784" spans="1:13" x14ac:dyDescent="0.3">
      <c r="A1784" s="105"/>
      <c r="B1784" s="244"/>
      <c r="C1784" s="269"/>
      <c r="D1784" s="239"/>
      <c r="E1784" s="270"/>
      <c r="F1784" s="166"/>
      <c r="G1784" s="166"/>
      <c r="H1784" s="166"/>
      <c r="I1784" s="166"/>
      <c r="J1784" s="166"/>
      <c r="K1784" s="166"/>
      <c r="L1784" s="166"/>
      <c r="M1784" s="166"/>
    </row>
    <row r="1785" spans="1:13" x14ac:dyDescent="0.3">
      <c r="A1785" s="105"/>
      <c r="B1785" s="244"/>
      <c r="C1785" s="269"/>
      <c r="D1785" s="239"/>
      <c r="E1785" s="270"/>
      <c r="F1785" s="166"/>
      <c r="G1785" s="166"/>
      <c r="H1785" s="166"/>
      <c r="I1785" s="166"/>
      <c r="J1785" s="166"/>
      <c r="K1785" s="166"/>
      <c r="L1785" s="166"/>
      <c r="M1785" s="166"/>
    </row>
    <row r="1786" spans="1:13" x14ac:dyDescent="0.3">
      <c r="A1786" s="105"/>
      <c r="B1786" s="244"/>
      <c r="C1786" s="269"/>
      <c r="D1786" s="239"/>
      <c r="E1786" s="270"/>
      <c r="F1786" s="166"/>
      <c r="G1786" s="166"/>
      <c r="H1786" s="166"/>
      <c r="I1786" s="166"/>
      <c r="J1786" s="166"/>
      <c r="K1786" s="166"/>
      <c r="L1786" s="166"/>
      <c r="M1786" s="166"/>
    </row>
    <row r="1787" spans="1:13" x14ac:dyDescent="0.3">
      <c r="A1787" s="105"/>
      <c r="B1787" s="244"/>
      <c r="C1787" s="269"/>
      <c r="D1787" s="239"/>
      <c r="E1787" s="270"/>
      <c r="F1787" s="166"/>
      <c r="G1787" s="166"/>
      <c r="H1787" s="166"/>
      <c r="I1787" s="166"/>
      <c r="J1787" s="166"/>
      <c r="K1787" s="166"/>
      <c r="L1787" s="166"/>
      <c r="M1787" s="166"/>
    </row>
    <row r="1788" spans="1:13" x14ac:dyDescent="0.3">
      <c r="A1788" s="105"/>
      <c r="B1788" s="244"/>
      <c r="C1788" s="269"/>
      <c r="D1788" s="239"/>
      <c r="E1788" s="270"/>
      <c r="F1788" s="166"/>
      <c r="G1788" s="166"/>
      <c r="H1788" s="166"/>
      <c r="I1788" s="166"/>
      <c r="J1788" s="166"/>
      <c r="K1788" s="166"/>
      <c r="L1788" s="166"/>
      <c r="M1788" s="166"/>
    </row>
    <row r="1789" spans="1:13" x14ac:dyDescent="0.3">
      <c r="A1789" s="105"/>
      <c r="B1789" s="244"/>
      <c r="C1789" s="269"/>
      <c r="D1789" s="239"/>
      <c r="E1789" s="270"/>
      <c r="F1789" s="166"/>
      <c r="G1789" s="166"/>
      <c r="H1789" s="166"/>
      <c r="I1789" s="166"/>
      <c r="J1789" s="166"/>
      <c r="K1789" s="166"/>
      <c r="L1789" s="166"/>
      <c r="M1789" s="166"/>
    </row>
    <row r="1790" spans="1:13" x14ac:dyDescent="0.3">
      <c r="A1790" s="105"/>
      <c r="B1790" s="244"/>
      <c r="C1790" s="269"/>
      <c r="D1790" s="239"/>
      <c r="E1790" s="270"/>
      <c r="F1790" s="166"/>
      <c r="G1790" s="166"/>
      <c r="H1790" s="166"/>
      <c r="I1790" s="166"/>
      <c r="J1790" s="166"/>
      <c r="K1790" s="166"/>
      <c r="L1790" s="166"/>
      <c r="M1790" s="166"/>
    </row>
    <row r="1791" spans="1:13" x14ac:dyDescent="0.3">
      <c r="A1791" s="105"/>
      <c r="B1791" s="244"/>
      <c r="C1791" s="269"/>
      <c r="D1791" s="239"/>
      <c r="E1791" s="270"/>
      <c r="F1791" s="166"/>
      <c r="G1791" s="166"/>
      <c r="H1791" s="166"/>
      <c r="I1791" s="166"/>
      <c r="J1791" s="166"/>
      <c r="K1791" s="166"/>
      <c r="L1791" s="166"/>
      <c r="M1791" s="166"/>
    </row>
    <row r="1792" spans="1:13" x14ac:dyDescent="0.3">
      <c r="A1792" s="105"/>
      <c r="B1792" s="244"/>
      <c r="C1792" s="269"/>
      <c r="D1792" s="239"/>
      <c r="E1792" s="270"/>
      <c r="F1792" s="166"/>
      <c r="G1792" s="166"/>
      <c r="H1792" s="166"/>
      <c r="I1792" s="166"/>
      <c r="J1792" s="166"/>
      <c r="K1792" s="166"/>
      <c r="L1792" s="166"/>
      <c r="M1792" s="166"/>
    </row>
    <row r="1793" spans="1:13" x14ac:dyDescent="0.3">
      <c r="A1793" s="105"/>
      <c r="B1793" s="244"/>
      <c r="C1793" s="269"/>
      <c r="D1793" s="239"/>
      <c r="E1793" s="270"/>
      <c r="F1793" s="166"/>
      <c r="G1793" s="166"/>
      <c r="H1793" s="166"/>
      <c r="I1793" s="166"/>
      <c r="J1793" s="166"/>
      <c r="K1793" s="166"/>
      <c r="L1793" s="166"/>
      <c r="M1793" s="166"/>
    </row>
    <row r="1794" spans="1:13" x14ac:dyDescent="0.3">
      <c r="A1794" s="105"/>
      <c r="B1794" s="244"/>
      <c r="C1794" s="269"/>
      <c r="D1794" s="239"/>
      <c r="E1794" s="270"/>
      <c r="F1794" s="166"/>
      <c r="G1794" s="166"/>
      <c r="H1794" s="166"/>
      <c r="I1794" s="166"/>
      <c r="J1794" s="166"/>
      <c r="K1794" s="166"/>
      <c r="L1794" s="166"/>
      <c r="M1794" s="166"/>
    </row>
    <row r="1795" spans="1:13" x14ac:dyDescent="0.3">
      <c r="A1795" s="105"/>
      <c r="B1795" s="244"/>
      <c r="C1795" s="269"/>
      <c r="D1795" s="239"/>
      <c r="E1795" s="270"/>
      <c r="F1795" s="166"/>
      <c r="G1795" s="166"/>
      <c r="H1795" s="166"/>
      <c r="I1795" s="166"/>
      <c r="J1795" s="166"/>
      <c r="K1795" s="166"/>
      <c r="L1795" s="166"/>
      <c r="M1795" s="166"/>
    </row>
    <row r="1796" spans="1:13" x14ac:dyDescent="0.3">
      <c r="A1796" s="105"/>
      <c r="B1796" s="244"/>
      <c r="C1796" s="269"/>
      <c r="D1796" s="239"/>
      <c r="E1796" s="270"/>
      <c r="F1796" s="166"/>
      <c r="G1796" s="166"/>
      <c r="H1796" s="166"/>
      <c r="I1796" s="166"/>
      <c r="J1796" s="166"/>
      <c r="K1796" s="166"/>
      <c r="L1796" s="166"/>
      <c r="M1796" s="166"/>
    </row>
    <row r="1797" spans="1:13" x14ac:dyDescent="0.3">
      <c r="A1797" s="105"/>
      <c r="B1797" s="244"/>
      <c r="C1797" s="269"/>
      <c r="D1797" s="239"/>
      <c r="E1797" s="270"/>
      <c r="F1797" s="166"/>
      <c r="G1797" s="166"/>
      <c r="H1797" s="166"/>
      <c r="I1797" s="166"/>
      <c r="J1797" s="166"/>
      <c r="K1797" s="166"/>
      <c r="L1797" s="166"/>
      <c r="M1797" s="166"/>
    </row>
    <row r="1798" spans="1:13" x14ac:dyDescent="0.3">
      <c r="A1798" s="105"/>
      <c r="B1798" s="244"/>
      <c r="C1798" s="269"/>
      <c r="D1798" s="239"/>
      <c r="E1798" s="270"/>
      <c r="F1798" s="166"/>
      <c r="G1798" s="166"/>
      <c r="H1798" s="166"/>
      <c r="I1798" s="166"/>
      <c r="J1798" s="166"/>
      <c r="K1798" s="166"/>
      <c r="L1798" s="166"/>
      <c r="M1798" s="166"/>
    </row>
    <row r="1799" spans="1:13" x14ac:dyDescent="0.3">
      <c r="A1799" s="105"/>
      <c r="B1799" s="244"/>
      <c r="C1799" s="269"/>
      <c r="D1799" s="239"/>
      <c r="E1799" s="270"/>
      <c r="F1799" s="166"/>
      <c r="G1799" s="166"/>
      <c r="H1799" s="166"/>
      <c r="I1799" s="166"/>
      <c r="J1799" s="166"/>
      <c r="K1799" s="166"/>
      <c r="L1799" s="166"/>
      <c r="M1799" s="166"/>
    </row>
    <row r="1800" spans="1:13" x14ac:dyDescent="0.3">
      <c r="A1800" s="105"/>
      <c r="B1800" s="244"/>
      <c r="C1800" s="269"/>
      <c r="D1800" s="239"/>
      <c r="E1800" s="270"/>
      <c r="F1800" s="166"/>
      <c r="G1800" s="166"/>
      <c r="H1800" s="166"/>
      <c r="I1800" s="166"/>
      <c r="J1800" s="166"/>
      <c r="K1800" s="166"/>
      <c r="L1800" s="166"/>
      <c r="M1800" s="166"/>
    </row>
    <row r="1801" spans="1:13" x14ac:dyDescent="0.3">
      <c r="A1801" s="105"/>
      <c r="B1801" s="244"/>
      <c r="C1801" s="269"/>
      <c r="D1801" s="239"/>
      <c r="E1801" s="270"/>
      <c r="F1801" s="166"/>
      <c r="G1801" s="166"/>
      <c r="H1801" s="166"/>
      <c r="I1801" s="166"/>
      <c r="J1801" s="166"/>
      <c r="K1801" s="166"/>
      <c r="L1801" s="166"/>
      <c r="M1801" s="166"/>
    </row>
    <row r="1802" spans="1:13" x14ac:dyDescent="0.3">
      <c r="A1802" s="105"/>
      <c r="B1802" s="244"/>
      <c r="C1802" s="269"/>
      <c r="D1802" s="239"/>
      <c r="E1802" s="270"/>
      <c r="F1802" s="166"/>
      <c r="G1802" s="166"/>
      <c r="H1802" s="166"/>
      <c r="I1802" s="166"/>
      <c r="J1802" s="166"/>
      <c r="K1802" s="166"/>
      <c r="L1802" s="166"/>
      <c r="M1802" s="166"/>
    </row>
    <row r="1803" spans="1:13" x14ac:dyDescent="0.3">
      <c r="A1803" s="105"/>
      <c r="B1803" s="244"/>
      <c r="C1803" s="269"/>
      <c r="D1803" s="239"/>
      <c r="E1803" s="270"/>
      <c r="F1803" s="166"/>
      <c r="G1803" s="166"/>
      <c r="H1803" s="166"/>
      <c r="I1803" s="166"/>
      <c r="J1803" s="166"/>
      <c r="K1803" s="166"/>
      <c r="L1803" s="166"/>
      <c r="M1803" s="166"/>
    </row>
    <row r="1804" spans="1:13" x14ac:dyDescent="0.3">
      <c r="A1804" s="105"/>
      <c r="B1804" s="244"/>
      <c r="C1804" s="269"/>
      <c r="D1804" s="239"/>
      <c r="E1804" s="270"/>
      <c r="F1804" s="166"/>
      <c r="G1804" s="166"/>
      <c r="H1804" s="166"/>
      <c r="I1804" s="166"/>
      <c r="J1804" s="166"/>
      <c r="K1804" s="166"/>
      <c r="L1804" s="166"/>
      <c r="M1804" s="166"/>
    </row>
    <row r="1805" spans="1:13" x14ac:dyDescent="0.3">
      <c r="A1805" s="105"/>
      <c r="B1805" s="244"/>
      <c r="C1805" s="269"/>
      <c r="D1805" s="239"/>
      <c r="E1805" s="270"/>
      <c r="F1805" s="166"/>
      <c r="G1805" s="166"/>
      <c r="H1805" s="166"/>
      <c r="I1805" s="166"/>
      <c r="J1805" s="166"/>
      <c r="K1805" s="166"/>
      <c r="L1805" s="166"/>
      <c r="M1805" s="166"/>
    </row>
    <row r="1806" spans="1:13" x14ac:dyDescent="0.3">
      <c r="A1806" s="105"/>
      <c r="B1806" s="244"/>
      <c r="C1806" s="269"/>
      <c r="D1806" s="239"/>
      <c r="E1806" s="270"/>
      <c r="F1806" s="166"/>
      <c r="G1806" s="166"/>
      <c r="H1806" s="166"/>
      <c r="I1806" s="166"/>
      <c r="J1806" s="166"/>
      <c r="K1806" s="166"/>
      <c r="L1806" s="166"/>
      <c r="M1806" s="166"/>
    </row>
    <row r="1807" spans="1:13" x14ac:dyDescent="0.3">
      <c r="A1807" s="105"/>
      <c r="B1807" s="244"/>
      <c r="C1807" s="269"/>
      <c r="D1807" s="239"/>
      <c r="E1807" s="270"/>
      <c r="F1807" s="166"/>
      <c r="G1807" s="166"/>
      <c r="H1807" s="166"/>
      <c r="I1807" s="166"/>
      <c r="J1807" s="166"/>
      <c r="K1807" s="166"/>
      <c r="L1807" s="166"/>
      <c r="M1807" s="166"/>
    </row>
    <row r="1808" spans="1:13" x14ac:dyDescent="0.3">
      <c r="A1808" s="105"/>
      <c r="B1808" s="244"/>
      <c r="C1808" s="269"/>
      <c r="D1808" s="239"/>
      <c r="E1808" s="270"/>
      <c r="F1808" s="166"/>
      <c r="G1808" s="166"/>
      <c r="H1808" s="166"/>
      <c r="I1808" s="166"/>
      <c r="J1808" s="166"/>
      <c r="K1808" s="166"/>
      <c r="L1808" s="166"/>
      <c r="M1808" s="166"/>
    </row>
    <row r="1809" spans="1:13" x14ac:dyDescent="0.3">
      <c r="A1809" s="105"/>
      <c r="B1809" s="244"/>
      <c r="C1809" s="269"/>
      <c r="D1809" s="239"/>
      <c r="E1809" s="270"/>
      <c r="F1809" s="166"/>
      <c r="G1809" s="166"/>
      <c r="H1809" s="166"/>
      <c r="I1809" s="166"/>
      <c r="J1809" s="166"/>
      <c r="K1809" s="166"/>
      <c r="L1809" s="166"/>
      <c r="M1809" s="166"/>
    </row>
    <row r="1810" spans="1:13" x14ac:dyDescent="0.3">
      <c r="A1810" s="105"/>
      <c r="B1810" s="244"/>
      <c r="C1810" s="269"/>
      <c r="D1810" s="239"/>
      <c r="E1810" s="270"/>
      <c r="F1810" s="166"/>
      <c r="G1810" s="166"/>
      <c r="H1810" s="166"/>
      <c r="I1810" s="166"/>
      <c r="J1810" s="166"/>
      <c r="K1810" s="166"/>
      <c r="L1810" s="166"/>
      <c r="M1810" s="166"/>
    </row>
    <row r="1811" spans="1:13" x14ac:dyDescent="0.3">
      <c r="A1811" s="105"/>
      <c r="B1811" s="244"/>
      <c r="C1811" s="269"/>
      <c r="D1811" s="239"/>
      <c r="E1811" s="270"/>
      <c r="F1811" s="166"/>
      <c r="G1811" s="166"/>
      <c r="H1811" s="166"/>
      <c r="I1811" s="166"/>
      <c r="J1811" s="166"/>
      <c r="K1811" s="166"/>
      <c r="L1811" s="166"/>
      <c r="M1811" s="166"/>
    </row>
    <row r="1812" spans="1:13" x14ac:dyDescent="0.3">
      <c r="A1812" s="105"/>
      <c r="B1812" s="244"/>
      <c r="C1812" s="269"/>
      <c r="D1812" s="239"/>
      <c r="E1812" s="270"/>
      <c r="F1812" s="166"/>
      <c r="G1812" s="166"/>
      <c r="H1812" s="166"/>
      <c r="I1812" s="166"/>
      <c r="J1812" s="166"/>
      <c r="K1812" s="166"/>
      <c r="L1812" s="166"/>
      <c r="M1812" s="166"/>
    </row>
    <row r="1813" spans="1:13" x14ac:dyDescent="0.3">
      <c r="A1813" s="105"/>
      <c r="B1813" s="244"/>
      <c r="C1813" s="269"/>
      <c r="D1813" s="239"/>
      <c r="E1813" s="270"/>
      <c r="F1813" s="166"/>
      <c r="G1813" s="166"/>
      <c r="H1813" s="166"/>
      <c r="I1813" s="166"/>
      <c r="J1813" s="166"/>
      <c r="K1813" s="166"/>
      <c r="L1813" s="166"/>
      <c r="M1813" s="166"/>
    </row>
    <row r="1814" spans="1:13" x14ac:dyDescent="0.3">
      <c r="A1814" s="105"/>
      <c r="B1814" s="244"/>
      <c r="C1814" s="269"/>
      <c r="D1814" s="239"/>
      <c r="E1814" s="270"/>
      <c r="F1814" s="166"/>
      <c r="G1814" s="166"/>
      <c r="H1814" s="166"/>
      <c r="I1814" s="166"/>
      <c r="J1814" s="166"/>
      <c r="K1814" s="166"/>
      <c r="L1814" s="166"/>
      <c r="M1814" s="166"/>
    </row>
    <row r="1815" spans="1:13" x14ac:dyDescent="0.3">
      <c r="A1815" s="105"/>
      <c r="B1815" s="244"/>
      <c r="C1815" s="269"/>
      <c r="D1815" s="239"/>
      <c r="E1815" s="270"/>
      <c r="F1815" s="166"/>
      <c r="G1815" s="166"/>
      <c r="H1815" s="166"/>
      <c r="I1815" s="166"/>
      <c r="J1815" s="166"/>
      <c r="K1815" s="166"/>
      <c r="L1815" s="166"/>
      <c r="M1815" s="166"/>
    </row>
    <row r="1816" spans="1:13" x14ac:dyDescent="0.3">
      <c r="A1816" s="105"/>
      <c r="B1816" s="244"/>
      <c r="C1816" s="269"/>
      <c r="D1816" s="239"/>
      <c r="E1816" s="270"/>
      <c r="F1816" s="166"/>
      <c r="G1816" s="166"/>
      <c r="H1816" s="166"/>
      <c r="I1816" s="166"/>
      <c r="J1816" s="166"/>
      <c r="K1816" s="166"/>
      <c r="L1816" s="166"/>
      <c r="M1816" s="166"/>
    </row>
    <row r="1817" spans="1:13" x14ac:dyDescent="0.3">
      <c r="A1817" s="105"/>
      <c r="B1817" s="244"/>
      <c r="C1817" s="269"/>
      <c r="D1817" s="239"/>
      <c r="E1817" s="270"/>
      <c r="F1817" s="166"/>
      <c r="G1817" s="166"/>
      <c r="H1817" s="166"/>
      <c r="I1817" s="166"/>
      <c r="J1817" s="166"/>
      <c r="K1817" s="166"/>
      <c r="L1817" s="166"/>
      <c r="M1817" s="166"/>
    </row>
    <row r="1818" spans="1:13" x14ac:dyDescent="0.3">
      <c r="A1818" s="105"/>
      <c r="B1818" s="244"/>
      <c r="C1818" s="269"/>
      <c r="D1818" s="239"/>
      <c r="E1818" s="270"/>
      <c r="F1818" s="166"/>
      <c r="G1818" s="166"/>
      <c r="H1818" s="166"/>
      <c r="I1818" s="166"/>
      <c r="J1818" s="166"/>
      <c r="K1818" s="166"/>
      <c r="L1818" s="166"/>
      <c r="M1818" s="166"/>
    </row>
    <row r="1819" spans="1:13" x14ac:dyDescent="0.3">
      <c r="A1819" s="105"/>
      <c r="B1819" s="244"/>
      <c r="C1819" s="269"/>
      <c r="D1819" s="239"/>
      <c r="E1819" s="270"/>
      <c r="F1819" s="166"/>
      <c r="G1819" s="166"/>
      <c r="H1819" s="166"/>
      <c r="I1819" s="166"/>
      <c r="J1819" s="166"/>
      <c r="K1819" s="166"/>
      <c r="L1819" s="166"/>
      <c r="M1819" s="166"/>
    </row>
    <row r="1820" spans="1:13" x14ac:dyDescent="0.3">
      <c r="A1820" s="105"/>
      <c r="B1820" s="244"/>
      <c r="C1820" s="269"/>
      <c r="D1820" s="239"/>
      <c r="E1820" s="270"/>
      <c r="F1820" s="166"/>
      <c r="G1820" s="166"/>
      <c r="H1820" s="166"/>
      <c r="I1820" s="166"/>
      <c r="J1820" s="166"/>
      <c r="K1820" s="166"/>
      <c r="L1820" s="166"/>
      <c r="M1820" s="166"/>
    </row>
    <row r="1821" spans="1:13" x14ac:dyDescent="0.3">
      <c r="A1821" s="105"/>
      <c r="B1821" s="244"/>
      <c r="C1821" s="269"/>
      <c r="D1821" s="239"/>
      <c r="E1821" s="270"/>
      <c r="F1821" s="166"/>
      <c r="G1821" s="166"/>
      <c r="H1821" s="166"/>
      <c r="I1821" s="166"/>
      <c r="J1821" s="166"/>
      <c r="K1821" s="166"/>
      <c r="L1821" s="166"/>
      <c r="M1821" s="166"/>
    </row>
    <row r="1822" spans="1:13" x14ac:dyDescent="0.3">
      <c r="A1822" s="105"/>
      <c r="B1822" s="244"/>
      <c r="C1822" s="269"/>
      <c r="D1822" s="239"/>
      <c r="E1822" s="270"/>
      <c r="F1822" s="166"/>
      <c r="G1822" s="166"/>
      <c r="H1822" s="166"/>
      <c r="I1822" s="166"/>
      <c r="J1822" s="166"/>
      <c r="K1822" s="166"/>
      <c r="L1822" s="166"/>
      <c r="M1822" s="166"/>
    </row>
    <row r="1823" spans="1:13" x14ac:dyDescent="0.3">
      <c r="A1823" s="105"/>
      <c r="B1823" s="244"/>
      <c r="C1823" s="269"/>
      <c r="D1823" s="239"/>
      <c r="E1823" s="270"/>
      <c r="F1823" s="166"/>
      <c r="G1823" s="166"/>
      <c r="H1823" s="166"/>
      <c r="I1823" s="166"/>
      <c r="J1823" s="166"/>
      <c r="K1823" s="166"/>
      <c r="L1823" s="166"/>
      <c r="M1823" s="166"/>
    </row>
    <row r="1824" spans="1:13" x14ac:dyDescent="0.3">
      <c r="A1824" s="105"/>
      <c r="B1824" s="244"/>
      <c r="C1824" s="269"/>
      <c r="D1824" s="239"/>
      <c r="E1824" s="270"/>
      <c r="F1824" s="166"/>
      <c r="G1824" s="166"/>
      <c r="H1824" s="166"/>
      <c r="I1824" s="166"/>
      <c r="J1824" s="166"/>
      <c r="K1824" s="166"/>
      <c r="L1824" s="166"/>
      <c r="M1824" s="166"/>
    </row>
    <row r="1825" spans="1:13" x14ac:dyDescent="0.3">
      <c r="A1825" s="105"/>
      <c r="B1825" s="244"/>
      <c r="C1825" s="269"/>
      <c r="D1825" s="239"/>
      <c r="E1825" s="270"/>
      <c r="F1825" s="166"/>
      <c r="G1825" s="166"/>
      <c r="H1825" s="166"/>
      <c r="I1825" s="166"/>
      <c r="J1825" s="166"/>
      <c r="K1825" s="166"/>
      <c r="L1825" s="166"/>
      <c r="M1825" s="166"/>
    </row>
    <row r="1826" spans="1:13" x14ac:dyDescent="0.3">
      <c r="A1826" s="105"/>
      <c r="B1826" s="244"/>
      <c r="C1826" s="269"/>
      <c r="D1826" s="239"/>
      <c r="E1826" s="270"/>
      <c r="F1826" s="166"/>
      <c r="G1826" s="166"/>
      <c r="H1826" s="166"/>
      <c r="I1826" s="166"/>
      <c r="J1826" s="166"/>
      <c r="K1826" s="166"/>
      <c r="L1826" s="166"/>
      <c r="M1826" s="166"/>
    </row>
    <row r="1827" spans="1:13" x14ac:dyDescent="0.3">
      <c r="A1827" s="105"/>
      <c r="B1827" s="244"/>
      <c r="C1827" s="269"/>
      <c r="D1827" s="239"/>
      <c r="E1827" s="270"/>
      <c r="F1827" s="166"/>
      <c r="G1827" s="166"/>
      <c r="H1827" s="166"/>
      <c r="I1827" s="166"/>
      <c r="J1827" s="166"/>
      <c r="K1827" s="166"/>
      <c r="L1827" s="166"/>
      <c r="M1827" s="166"/>
    </row>
    <row r="1828" spans="1:13" x14ac:dyDescent="0.3">
      <c r="A1828" s="105"/>
      <c r="B1828" s="244"/>
      <c r="C1828" s="269"/>
      <c r="D1828" s="239"/>
      <c r="E1828" s="270"/>
      <c r="F1828" s="166"/>
      <c r="G1828" s="166"/>
      <c r="H1828" s="166"/>
      <c r="I1828" s="166"/>
      <c r="J1828" s="166"/>
      <c r="K1828" s="166"/>
      <c r="L1828" s="166"/>
      <c r="M1828" s="166"/>
    </row>
    <row r="1829" spans="1:13" x14ac:dyDescent="0.3">
      <c r="A1829" s="105"/>
      <c r="B1829" s="244"/>
      <c r="C1829" s="269"/>
      <c r="D1829" s="239"/>
      <c r="E1829" s="270"/>
      <c r="F1829" s="166"/>
      <c r="G1829" s="166"/>
      <c r="H1829" s="166"/>
      <c r="I1829" s="166"/>
      <c r="J1829" s="166"/>
      <c r="K1829" s="166"/>
      <c r="L1829" s="166"/>
      <c r="M1829" s="166"/>
    </row>
    <row r="1830" spans="1:13" x14ac:dyDescent="0.3">
      <c r="A1830" s="105"/>
      <c r="B1830" s="244"/>
      <c r="C1830" s="269"/>
      <c r="D1830" s="239"/>
      <c r="E1830" s="270"/>
      <c r="F1830" s="166"/>
      <c r="G1830" s="166"/>
      <c r="H1830" s="166"/>
      <c r="I1830" s="166"/>
      <c r="J1830" s="166"/>
      <c r="K1830" s="166"/>
      <c r="L1830" s="166"/>
      <c r="M1830" s="166"/>
    </row>
    <row r="1831" spans="1:13" x14ac:dyDescent="0.3">
      <c r="A1831" s="105"/>
      <c r="B1831" s="244"/>
      <c r="C1831" s="269"/>
      <c r="D1831" s="239"/>
      <c r="E1831" s="270"/>
      <c r="F1831" s="166"/>
      <c r="G1831" s="166"/>
      <c r="H1831" s="166"/>
      <c r="I1831" s="166"/>
      <c r="J1831" s="166"/>
      <c r="K1831" s="166"/>
      <c r="L1831" s="166"/>
      <c r="M1831" s="166"/>
    </row>
    <row r="1832" spans="1:13" x14ac:dyDescent="0.3">
      <c r="A1832" s="105"/>
      <c r="B1832" s="244"/>
      <c r="C1832" s="269"/>
      <c r="D1832" s="239"/>
      <c r="E1832" s="270"/>
      <c r="F1832" s="166"/>
      <c r="G1832" s="166"/>
      <c r="H1832" s="166"/>
      <c r="I1832" s="166"/>
      <c r="J1832" s="166"/>
      <c r="K1832" s="166"/>
      <c r="L1832" s="166"/>
      <c r="M1832" s="166"/>
    </row>
    <row r="1833" spans="1:13" x14ac:dyDescent="0.3">
      <c r="A1833" s="105"/>
      <c r="B1833" s="244"/>
      <c r="C1833" s="269"/>
      <c r="D1833" s="239"/>
      <c r="E1833" s="270"/>
      <c r="F1833" s="166"/>
      <c r="G1833" s="166"/>
      <c r="H1833" s="166"/>
      <c r="I1833" s="166"/>
      <c r="J1833" s="166"/>
      <c r="K1833" s="166"/>
      <c r="L1833" s="166"/>
      <c r="M1833" s="166"/>
    </row>
    <row r="1834" spans="1:13" x14ac:dyDescent="0.3">
      <c r="A1834" s="105"/>
      <c r="B1834" s="244"/>
      <c r="C1834" s="269"/>
      <c r="D1834" s="239"/>
      <c r="E1834" s="270"/>
      <c r="F1834" s="166"/>
      <c r="G1834" s="166"/>
      <c r="H1834" s="166"/>
      <c r="I1834" s="166"/>
      <c r="J1834" s="166"/>
      <c r="K1834" s="166"/>
      <c r="L1834" s="166"/>
      <c r="M1834" s="166"/>
    </row>
    <row r="1835" spans="1:13" x14ac:dyDescent="0.3">
      <c r="A1835" s="105"/>
      <c r="B1835" s="244"/>
      <c r="C1835" s="269"/>
      <c r="D1835" s="239"/>
      <c r="E1835" s="270"/>
      <c r="F1835" s="166"/>
      <c r="G1835" s="166"/>
      <c r="H1835" s="166"/>
      <c r="I1835" s="166"/>
      <c r="J1835" s="166"/>
      <c r="K1835" s="166"/>
      <c r="L1835" s="166"/>
      <c r="M1835" s="166"/>
    </row>
    <row r="1836" spans="1:13" x14ac:dyDescent="0.3">
      <c r="A1836" s="105"/>
      <c r="B1836" s="244"/>
      <c r="C1836" s="269"/>
      <c r="D1836" s="239"/>
      <c r="E1836" s="270"/>
      <c r="F1836" s="166"/>
      <c r="G1836" s="166"/>
      <c r="H1836" s="166"/>
      <c r="I1836" s="166"/>
      <c r="J1836" s="166"/>
      <c r="K1836" s="166"/>
      <c r="L1836" s="166"/>
      <c r="M1836" s="166"/>
    </row>
    <row r="1837" spans="1:13" x14ac:dyDescent="0.3">
      <c r="A1837" s="105"/>
      <c r="B1837" s="244"/>
      <c r="C1837" s="269"/>
      <c r="D1837" s="239"/>
      <c r="E1837" s="270"/>
      <c r="F1837" s="166"/>
      <c r="G1837" s="166"/>
      <c r="H1837" s="166"/>
      <c r="I1837" s="166"/>
      <c r="J1837" s="166"/>
      <c r="K1837" s="166"/>
      <c r="L1837" s="166"/>
      <c r="M1837" s="166"/>
    </row>
    <row r="1838" spans="1:13" x14ac:dyDescent="0.3">
      <c r="A1838" s="105"/>
      <c r="B1838" s="244"/>
      <c r="C1838" s="269"/>
      <c r="D1838" s="239"/>
      <c r="E1838" s="270"/>
      <c r="F1838" s="166"/>
      <c r="G1838" s="166"/>
      <c r="H1838" s="166"/>
      <c r="I1838" s="166"/>
      <c r="J1838" s="166"/>
      <c r="K1838" s="166"/>
      <c r="L1838" s="166"/>
      <c r="M1838" s="166"/>
    </row>
    <row r="1839" spans="1:13" x14ac:dyDescent="0.3">
      <c r="A1839" s="105"/>
      <c r="B1839" s="244"/>
      <c r="C1839" s="269"/>
      <c r="D1839" s="239"/>
      <c r="E1839" s="270"/>
      <c r="F1839" s="166"/>
      <c r="G1839" s="166"/>
      <c r="H1839" s="166"/>
      <c r="I1839" s="166"/>
      <c r="J1839" s="166"/>
      <c r="K1839" s="166"/>
      <c r="L1839" s="166"/>
      <c r="M1839" s="166"/>
    </row>
    <row r="1840" spans="1:13" x14ac:dyDescent="0.3">
      <c r="A1840" s="105"/>
      <c r="B1840" s="244"/>
      <c r="C1840" s="269"/>
      <c r="D1840" s="239"/>
      <c r="E1840" s="270"/>
      <c r="F1840" s="166"/>
      <c r="G1840" s="166"/>
      <c r="H1840" s="166"/>
      <c r="I1840" s="166"/>
      <c r="J1840" s="166"/>
      <c r="K1840" s="166"/>
      <c r="L1840" s="166"/>
      <c r="M1840" s="166"/>
    </row>
    <row r="1841" spans="1:13" x14ac:dyDescent="0.3">
      <c r="A1841" s="105"/>
      <c r="B1841" s="244"/>
      <c r="C1841" s="269"/>
      <c r="D1841" s="239"/>
      <c r="E1841" s="270"/>
      <c r="F1841" s="166"/>
      <c r="G1841" s="166"/>
      <c r="H1841" s="166"/>
      <c r="I1841" s="166"/>
      <c r="J1841" s="166"/>
      <c r="K1841" s="166"/>
      <c r="L1841" s="166"/>
      <c r="M1841" s="166"/>
    </row>
    <row r="1842" spans="1:13" x14ac:dyDescent="0.3">
      <c r="A1842" s="105"/>
      <c r="B1842" s="244"/>
      <c r="C1842" s="269"/>
      <c r="D1842" s="239"/>
      <c r="E1842" s="270"/>
      <c r="F1842" s="166"/>
      <c r="G1842" s="166"/>
      <c r="H1842" s="166"/>
      <c r="I1842" s="166"/>
      <c r="J1842" s="166"/>
      <c r="K1842" s="166"/>
      <c r="L1842" s="166"/>
      <c r="M1842" s="166"/>
    </row>
    <row r="1843" spans="1:13" x14ac:dyDescent="0.3">
      <c r="A1843" s="105"/>
      <c r="B1843" s="244"/>
      <c r="C1843" s="269"/>
      <c r="D1843" s="239"/>
      <c r="E1843" s="270"/>
      <c r="F1843" s="166"/>
      <c r="G1843" s="166"/>
      <c r="H1843" s="166"/>
      <c r="I1843" s="166"/>
      <c r="J1843" s="166"/>
      <c r="K1843" s="166"/>
      <c r="L1843" s="166"/>
      <c r="M1843" s="166"/>
    </row>
    <row r="1844" spans="1:13" x14ac:dyDescent="0.3">
      <c r="A1844" s="105"/>
      <c r="B1844" s="244"/>
      <c r="C1844" s="269"/>
      <c r="D1844" s="239"/>
      <c r="E1844" s="270"/>
      <c r="F1844" s="166"/>
      <c r="G1844" s="166"/>
      <c r="H1844" s="166"/>
      <c r="I1844" s="166"/>
      <c r="J1844" s="166"/>
      <c r="K1844" s="166"/>
      <c r="L1844" s="166"/>
      <c r="M1844" s="166"/>
    </row>
    <row r="1845" spans="1:13" x14ac:dyDescent="0.3">
      <c r="A1845" s="105"/>
      <c r="B1845" s="244"/>
      <c r="C1845" s="269"/>
      <c r="D1845" s="239"/>
      <c r="E1845" s="270"/>
      <c r="F1845" s="166"/>
      <c r="G1845" s="166"/>
      <c r="H1845" s="166"/>
      <c r="I1845" s="166"/>
      <c r="J1845" s="166"/>
      <c r="K1845" s="166"/>
      <c r="L1845" s="166"/>
      <c r="M1845" s="166"/>
    </row>
    <row r="1846" spans="1:13" x14ac:dyDescent="0.3">
      <c r="A1846" s="105"/>
      <c r="B1846" s="244"/>
      <c r="C1846" s="269"/>
      <c r="D1846" s="239"/>
      <c r="E1846" s="270"/>
      <c r="F1846" s="166"/>
      <c r="G1846" s="166"/>
      <c r="H1846" s="166"/>
      <c r="I1846" s="166"/>
      <c r="J1846" s="166"/>
      <c r="K1846" s="166"/>
      <c r="L1846" s="166"/>
      <c r="M1846" s="166"/>
    </row>
    <row r="1847" spans="1:13" x14ac:dyDescent="0.3">
      <c r="A1847" s="105"/>
      <c r="B1847" s="244"/>
      <c r="C1847" s="269"/>
      <c r="D1847" s="239"/>
      <c r="E1847" s="270"/>
      <c r="F1847" s="166"/>
      <c r="G1847" s="166"/>
      <c r="H1847" s="166"/>
      <c r="I1847" s="166"/>
      <c r="J1847" s="166"/>
      <c r="K1847" s="166"/>
      <c r="L1847" s="166"/>
      <c r="M1847" s="166"/>
    </row>
    <row r="1848" spans="1:13" x14ac:dyDescent="0.3">
      <c r="A1848" s="105"/>
      <c r="B1848" s="244"/>
      <c r="C1848" s="269"/>
      <c r="D1848" s="239"/>
      <c r="E1848" s="270"/>
      <c r="F1848" s="166"/>
      <c r="G1848" s="166"/>
      <c r="H1848" s="166"/>
      <c r="I1848" s="166"/>
      <c r="J1848" s="166"/>
      <c r="K1848" s="166"/>
      <c r="L1848" s="166"/>
      <c r="M1848" s="166"/>
    </row>
    <row r="1849" spans="1:13" x14ac:dyDescent="0.3">
      <c r="A1849" s="105"/>
      <c r="B1849" s="244"/>
      <c r="C1849" s="269"/>
      <c r="D1849" s="239"/>
      <c r="E1849" s="270"/>
      <c r="F1849" s="166"/>
      <c r="G1849" s="166"/>
      <c r="H1849" s="166"/>
      <c r="I1849" s="166"/>
      <c r="J1849" s="166"/>
      <c r="K1849" s="166"/>
      <c r="L1849" s="166"/>
      <c r="M1849" s="166"/>
    </row>
    <row r="1850" spans="1:13" x14ac:dyDescent="0.3">
      <c r="A1850" s="105"/>
      <c r="B1850" s="244"/>
      <c r="C1850" s="269"/>
      <c r="D1850" s="239"/>
      <c r="E1850" s="270"/>
      <c r="F1850" s="166"/>
      <c r="G1850" s="166"/>
      <c r="H1850" s="166"/>
      <c r="I1850" s="166"/>
      <c r="J1850" s="166"/>
      <c r="K1850" s="166"/>
      <c r="L1850" s="166"/>
      <c r="M1850" s="166"/>
    </row>
    <row r="1851" spans="1:13" x14ac:dyDescent="0.3">
      <c r="A1851" s="105"/>
      <c r="B1851" s="244"/>
      <c r="C1851" s="269"/>
      <c r="D1851" s="239"/>
      <c r="E1851" s="270"/>
      <c r="F1851" s="166"/>
      <c r="G1851" s="166"/>
      <c r="H1851" s="166"/>
      <c r="I1851" s="166"/>
      <c r="J1851" s="166"/>
      <c r="K1851" s="166"/>
      <c r="L1851" s="166"/>
      <c r="M1851" s="166"/>
    </row>
    <row r="1852" spans="1:13" x14ac:dyDescent="0.3">
      <c r="A1852" s="105"/>
      <c r="B1852" s="244"/>
      <c r="C1852" s="269"/>
      <c r="D1852" s="239"/>
      <c r="E1852" s="270"/>
      <c r="F1852" s="166"/>
      <c r="G1852" s="166"/>
      <c r="H1852" s="166"/>
      <c r="I1852" s="166"/>
      <c r="J1852" s="166"/>
      <c r="K1852" s="166"/>
      <c r="L1852" s="166"/>
      <c r="M1852" s="166"/>
    </row>
    <row r="1853" spans="1:13" x14ac:dyDescent="0.3">
      <c r="A1853" s="105"/>
      <c r="B1853" s="244"/>
      <c r="C1853" s="269"/>
      <c r="D1853" s="239"/>
      <c r="E1853" s="270"/>
      <c r="F1853" s="166"/>
      <c r="G1853" s="166"/>
      <c r="H1853" s="166"/>
      <c r="I1853" s="166"/>
      <c r="J1853" s="166"/>
      <c r="K1853" s="166"/>
      <c r="L1853" s="166"/>
      <c r="M1853" s="166"/>
    </row>
    <row r="1854" spans="1:13" x14ac:dyDescent="0.3">
      <c r="A1854" s="105"/>
      <c r="B1854" s="244"/>
      <c r="C1854" s="269"/>
      <c r="D1854" s="239"/>
      <c r="E1854" s="270"/>
      <c r="F1854" s="166"/>
      <c r="G1854" s="166"/>
      <c r="H1854" s="166"/>
      <c r="I1854" s="166"/>
      <c r="J1854" s="166"/>
      <c r="K1854" s="166"/>
      <c r="L1854" s="166"/>
      <c r="M1854" s="166"/>
    </row>
    <row r="1855" spans="1:13" x14ac:dyDescent="0.3">
      <c r="A1855" s="105"/>
      <c r="B1855" s="244"/>
      <c r="C1855" s="269"/>
      <c r="D1855" s="239"/>
      <c r="E1855" s="270"/>
      <c r="F1855" s="166"/>
      <c r="G1855" s="166"/>
      <c r="H1855" s="166"/>
      <c r="I1855" s="166"/>
      <c r="J1855" s="166"/>
      <c r="K1855" s="166"/>
      <c r="L1855" s="166"/>
      <c r="M1855" s="166"/>
    </row>
    <row r="1856" spans="1:13" x14ac:dyDescent="0.3">
      <c r="A1856" s="105"/>
      <c r="B1856" s="244"/>
      <c r="C1856" s="269"/>
      <c r="D1856" s="239"/>
      <c r="E1856" s="270"/>
      <c r="F1856" s="166"/>
      <c r="G1856" s="166"/>
      <c r="H1856" s="166"/>
      <c r="I1856" s="166"/>
      <c r="J1856" s="166"/>
      <c r="K1856" s="166"/>
      <c r="L1856" s="166"/>
      <c r="M1856" s="166"/>
    </row>
    <row r="1857" spans="1:13" x14ac:dyDescent="0.3">
      <c r="A1857" s="105"/>
      <c r="B1857" s="244"/>
      <c r="C1857" s="269"/>
      <c r="D1857" s="239"/>
      <c r="E1857" s="270"/>
      <c r="F1857" s="166"/>
      <c r="G1857" s="166"/>
      <c r="H1857" s="166"/>
      <c r="I1857" s="166"/>
      <c r="J1857" s="166"/>
      <c r="K1857" s="166"/>
      <c r="L1857" s="166"/>
      <c r="M1857" s="166"/>
    </row>
    <row r="1858" spans="1:13" x14ac:dyDescent="0.3">
      <c r="A1858" s="105"/>
      <c r="B1858" s="244"/>
      <c r="C1858" s="269"/>
      <c r="D1858" s="239"/>
      <c r="E1858" s="270"/>
      <c r="F1858" s="166"/>
      <c r="G1858" s="166"/>
      <c r="H1858" s="166"/>
      <c r="I1858" s="166"/>
      <c r="J1858" s="166"/>
      <c r="K1858" s="166"/>
      <c r="L1858" s="166"/>
      <c r="M1858" s="166"/>
    </row>
    <row r="1859" spans="1:13" x14ac:dyDescent="0.3">
      <c r="A1859" s="105"/>
      <c r="B1859" s="244"/>
      <c r="C1859" s="269"/>
      <c r="D1859" s="239"/>
      <c r="E1859" s="270"/>
      <c r="F1859" s="166"/>
      <c r="G1859" s="166"/>
      <c r="H1859" s="166"/>
      <c r="I1859" s="166"/>
      <c r="J1859" s="166"/>
      <c r="K1859" s="166"/>
      <c r="L1859" s="166"/>
      <c r="M1859" s="166"/>
    </row>
    <row r="1860" spans="1:13" x14ac:dyDescent="0.3">
      <c r="A1860" s="105"/>
      <c r="B1860" s="244"/>
      <c r="C1860" s="269"/>
      <c r="D1860" s="239"/>
      <c r="E1860" s="270"/>
      <c r="F1860" s="166"/>
      <c r="G1860" s="166"/>
      <c r="H1860" s="166"/>
      <c r="I1860" s="166"/>
      <c r="J1860" s="166"/>
      <c r="K1860" s="166"/>
      <c r="L1860" s="166"/>
      <c r="M1860" s="166"/>
    </row>
    <row r="1861" spans="1:13" x14ac:dyDescent="0.3">
      <c r="A1861" s="105"/>
      <c r="B1861" s="244"/>
      <c r="C1861" s="269"/>
      <c r="D1861" s="239"/>
      <c r="E1861" s="270"/>
      <c r="F1861" s="166"/>
      <c r="G1861" s="166"/>
      <c r="H1861" s="166"/>
      <c r="I1861" s="166"/>
      <c r="J1861" s="166"/>
      <c r="K1861" s="166"/>
      <c r="L1861" s="166"/>
      <c r="M1861" s="166"/>
    </row>
    <row r="1862" spans="1:13" x14ac:dyDescent="0.3">
      <c r="A1862" s="105"/>
      <c r="B1862" s="244"/>
      <c r="C1862" s="269"/>
      <c r="D1862" s="239"/>
      <c r="E1862" s="270"/>
      <c r="F1862" s="166"/>
      <c r="G1862" s="166"/>
      <c r="H1862" s="166"/>
      <c r="I1862" s="166"/>
      <c r="J1862" s="166"/>
      <c r="K1862" s="166"/>
      <c r="L1862" s="166"/>
      <c r="M1862" s="166"/>
    </row>
    <row r="1863" spans="1:13" x14ac:dyDescent="0.3">
      <c r="A1863" s="105"/>
      <c r="B1863" s="244"/>
      <c r="C1863" s="269"/>
      <c r="D1863" s="239"/>
      <c r="E1863" s="270"/>
      <c r="F1863" s="166"/>
      <c r="G1863" s="166"/>
      <c r="H1863" s="166"/>
      <c r="I1863" s="166"/>
      <c r="J1863" s="166"/>
      <c r="K1863" s="166"/>
      <c r="L1863" s="166"/>
      <c r="M1863" s="166"/>
    </row>
    <row r="1864" spans="1:13" x14ac:dyDescent="0.3">
      <c r="A1864" s="105"/>
      <c r="B1864" s="244"/>
      <c r="C1864" s="269"/>
      <c r="D1864" s="239"/>
      <c r="E1864" s="270"/>
      <c r="F1864" s="166"/>
      <c r="G1864" s="166"/>
      <c r="H1864" s="166"/>
      <c r="I1864" s="166"/>
      <c r="J1864" s="166"/>
      <c r="K1864" s="166"/>
      <c r="L1864" s="166"/>
      <c r="M1864" s="166"/>
    </row>
    <row r="1865" spans="1:13" x14ac:dyDescent="0.3">
      <c r="A1865" s="105"/>
      <c r="B1865" s="244"/>
      <c r="C1865" s="269"/>
      <c r="D1865" s="239"/>
      <c r="E1865" s="270"/>
      <c r="F1865" s="166"/>
      <c r="G1865" s="166"/>
      <c r="H1865" s="166"/>
      <c r="I1865" s="166"/>
      <c r="J1865" s="166"/>
      <c r="K1865" s="166"/>
      <c r="L1865" s="166"/>
      <c r="M1865" s="166"/>
    </row>
    <row r="1866" spans="1:13" x14ac:dyDescent="0.3">
      <c r="A1866" s="105"/>
      <c r="B1866" s="244"/>
      <c r="C1866" s="269"/>
      <c r="D1866" s="239"/>
      <c r="E1866" s="270"/>
      <c r="F1866" s="166"/>
      <c r="G1866" s="166"/>
      <c r="H1866" s="166"/>
      <c r="I1866" s="166"/>
      <c r="J1866" s="166"/>
      <c r="K1866" s="166"/>
      <c r="L1866" s="166"/>
      <c r="M1866" s="166"/>
    </row>
    <row r="1867" spans="1:13" x14ac:dyDescent="0.3">
      <c r="A1867" s="105"/>
      <c r="B1867" s="244"/>
      <c r="C1867" s="269"/>
      <c r="D1867" s="239"/>
      <c r="E1867" s="270"/>
      <c r="F1867" s="166"/>
      <c r="G1867" s="166"/>
      <c r="H1867" s="166"/>
      <c r="I1867" s="166"/>
      <c r="J1867" s="166"/>
      <c r="K1867" s="166"/>
      <c r="L1867" s="166"/>
      <c r="M1867" s="166"/>
    </row>
    <row r="1868" spans="1:13" x14ac:dyDescent="0.3">
      <c r="A1868" s="105"/>
      <c r="B1868" s="244"/>
      <c r="C1868" s="269"/>
      <c r="D1868" s="239"/>
      <c r="E1868" s="270"/>
      <c r="F1868" s="166"/>
      <c r="G1868" s="166"/>
      <c r="H1868" s="166"/>
      <c r="I1868" s="166"/>
      <c r="J1868" s="166"/>
      <c r="K1868" s="166"/>
      <c r="L1868" s="166"/>
      <c r="M1868" s="166"/>
    </row>
    <row r="1869" spans="1:13" x14ac:dyDescent="0.3">
      <c r="A1869" s="105"/>
      <c r="B1869" s="244"/>
      <c r="C1869" s="269"/>
      <c r="D1869" s="239"/>
      <c r="E1869" s="270"/>
      <c r="F1869" s="166"/>
      <c r="G1869" s="166"/>
      <c r="H1869" s="166"/>
      <c r="I1869" s="166"/>
      <c r="J1869" s="166"/>
      <c r="K1869" s="166"/>
      <c r="L1869" s="166"/>
      <c r="M1869" s="166"/>
    </row>
    <row r="1870" spans="1:13" x14ac:dyDescent="0.3">
      <c r="A1870" s="105"/>
      <c r="B1870" s="244"/>
      <c r="C1870" s="269"/>
      <c r="D1870" s="239"/>
      <c r="E1870" s="270"/>
      <c r="F1870" s="166"/>
      <c r="G1870" s="166"/>
      <c r="H1870" s="166"/>
      <c r="I1870" s="166"/>
      <c r="J1870" s="166"/>
      <c r="K1870" s="166"/>
      <c r="L1870" s="166"/>
      <c r="M1870" s="166"/>
    </row>
    <row r="1871" spans="1:13" x14ac:dyDescent="0.3">
      <c r="A1871" s="105"/>
      <c r="B1871" s="244"/>
      <c r="C1871" s="269"/>
      <c r="D1871" s="239"/>
      <c r="E1871" s="270"/>
      <c r="F1871" s="166"/>
      <c r="G1871" s="166"/>
      <c r="H1871" s="166"/>
      <c r="I1871" s="166"/>
      <c r="J1871" s="166"/>
      <c r="K1871" s="166"/>
      <c r="L1871" s="166"/>
      <c r="M1871" s="166"/>
    </row>
    <row r="1872" spans="1:13" x14ac:dyDescent="0.3">
      <c r="A1872" s="105"/>
      <c r="B1872" s="244"/>
      <c r="C1872" s="269"/>
      <c r="D1872" s="239"/>
      <c r="E1872" s="270"/>
      <c r="F1872" s="166"/>
      <c r="G1872" s="166"/>
      <c r="H1872" s="166"/>
      <c r="I1872" s="166"/>
      <c r="J1872" s="166"/>
      <c r="K1872" s="166"/>
      <c r="L1872" s="166"/>
      <c r="M1872" s="166"/>
    </row>
    <row r="1873" spans="1:13" x14ac:dyDescent="0.3">
      <c r="A1873" s="105"/>
      <c r="B1873" s="244"/>
      <c r="C1873" s="269"/>
      <c r="D1873" s="239"/>
      <c r="E1873" s="270"/>
      <c r="F1873" s="166"/>
      <c r="G1873" s="166"/>
      <c r="H1873" s="166"/>
      <c r="I1873" s="166"/>
      <c r="J1873" s="166"/>
      <c r="K1873" s="166"/>
      <c r="L1873" s="166"/>
      <c r="M1873" s="166"/>
    </row>
    <row r="1874" spans="1:13" x14ac:dyDescent="0.3">
      <c r="A1874" s="105"/>
      <c r="B1874" s="244"/>
      <c r="C1874" s="269"/>
      <c r="D1874" s="239"/>
      <c r="E1874" s="270"/>
      <c r="F1874" s="166"/>
      <c r="G1874" s="166"/>
      <c r="H1874" s="166"/>
      <c r="I1874" s="166"/>
      <c r="J1874" s="166"/>
      <c r="K1874" s="166"/>
      <c r="L1874" s="166"/>
      <c r="M1874" s="166"/>
    </row>
    <row r="1875" spans="1:13" x14ac:dyDescent="0.3">
      <c r="A1875" s="105"/>
      <c r="B1875" s="244"/>
      <c r="C1875" s="269"/>
      <c r="D1875" s="239"/>
      <c r="E1875" s="270"/>
      <c r="F1875" s="166"/>
      <c r="G1875" s="166"/>
      <c r="H1875" s="166"/>
      <c r="I1875" s="166"/>
      <c r="J1875" s="166"/>
      <c r="K1875" s="166"/>
      <c r="L1875" s="166"/>
      <c r="M1875" s="166"/>
    </row>
    <row r="1876" spans="1:13" x14ac:dyDescent="0.3">
      <c r="A1876" s="105"/>
      <c r="B1876" s="244"/>
      <c r="C1876" s="269"/>
      <c r="D1876" s="239"/>
      <c r="E1876" s="270"/>
      <c r="F1876" s="166"/>
      <c r="G1876" s="166"/>
      <c r="H1876" s="166"/>
      <c r="I1876" s="166"/>
      <c r="J1876" s="166"/>
      <c r="K1876" s="166"/>
      <c r="L1876" s="166"/>
      <c r="M1876" s="166"/>
    </row>
    <row r="1877" spans="1:13" x14ac:dyDescent="0.3">
      <c r="A1877" s="105"/>
      <c r="B1877" s="244"/>
      <c r="C1877" s="269"/>
      <c r="D1877" s="239"/>
      <c r="E1877" s="270"/>
      <c r="F1877" s="166"/>
      <c r="G1877" s="166"/>
      <c r="H1877" s="166"/>
      <c r="I1877" s="166"/>
      <c r="J1877" s="166"/>
      <c r="K1877" s="166"/>
      <c r="L1877" s="166"/>
      <c r="M1877" s="166"/>
    </row>
    <row r="1878" spans="1:13" x14ac:dyDescent="0.3">
      <c r="A1878" s="105"/>
      <c r="B1878" s="244"/>
      <c r="C1878" s="269"/>
      <c r="D1878" s="239"/>
      <c r="E1878" s="270"/>
      <c r="F1878" s="166"/>
      <c r="G1878" s="166"/>
      <c r="H1878" s="166"/>
      <c r="I1878" s="166"/>
      <c r="J1878" s="166"/>
      <c r="K1878" s="166"/>
      <c r="L1878" s="166"/>
      <c r="M1878" s="166"/>
    </row>
    <row r="1879" spans="1:13" x14ac:dyDescent="0.3">
      <c r="A1879" s="105"/>
      <c r="B1879" s="244"/>
      <c r="C1879" s="269"/>
      <c r="D1879" s="239"/>
      <c r="E1879" s="270"/>
      <c r="F1879" s="166"/>
      <c r="G1879" s="166"/>
      <c r="H1879" s="166"/>
      <c r="I1879" s="166"/>
      <c r="J1879" s="166"/>
      <c r="K1879" s="166"/>
      <c r="L1879" s="166"/>
      <c r="M1879" s="166"/>
    </row>
    <row r="1880" spans="1:13" x14ac:dyDescent="0.3">
      <c r="A1880" s="105"/>
      <c r="B1880" s="244"/>
      <c r="C1880" s="269"/>
      <c r="D1880" s="239"/>
      <c r="E1880" s="270"/>
      <c r="F1880" s="166"/>
      <c r="G1880" s="166"/>
      <c r="H1880" s="166"/>
      <c r="I1880" s="166"/>
      <c r="J1880" s="166"/>
      <c r="K1880" s="166"/>
      <c r="L1880" s="166"/>
      <c r="M1880" s="166"/>
    </row>
    <row r="1881" spans="1:13" x14ac:dyDescent="0.3">
      <c r="A1881" s="105"/>
      <c r="B1881" s="244"/>
      <c r="C1881" s="269"/>
      <c r="D1881" s="239"/>
      <c r="E1881" s="270"/>
      <c r="F1881" s="166"/>
      <c r="G1881" s="166"/>
      <c r="H1881" s="166"/>
      <c r="I1881" s="166"/>
      <c r="J1881" s="166"/>
      <c r="K1881" s="166"/>
      <c r="L1881" s="166"/>
      <c r="M1881" s="166"/>
    </row>
    <row r="1882" spans="1:13" x14ac:dyDescent="0.3">
      <c r="A1882" s="105"/>
      <c r="B1882" s="244"/>
      <c r="C1882" s="269"/>
      <c r="D1882" s="239"/>
      <c r="E1882" s="270"/>
      <c r="F1882" s="166"/>
      <c r="G1882" s="166"/>
      <c r="H1882" s="166"/>
      <c r="I1882" s="166"/>
      <c r="J1882" s="166"/>
      <c r="K1882" s="166"/>
      <c r="L1882" s="166"/>
      <c r="M1882" s="166"/>
    </row>
    <row r="1883" spans="1:13" x14ac:dyDescent="0.3">
      <c r="A1883" s="105"/>
      <c r="B1883" s="244"/>
      <c r="C1883" s="269"/>
      <c r="D1883" s="239"/>
      <c r="E1883" s="270"/>
      <c r="F1883" s="166"/>
      <c r="G1883" s="166"/>
      <c r="H1883" s="166"/>
      <c r="I1883" s="166"/>
      <c r="J1883" s="166"/>
      <c r="K1883" s="166"/>
      <c r="L1883" s="166"/>
      <c r="M1883" s="166"/>
    </row>
    <row r="1884" spans="1:13" x14ac:dyDescent="0.3">
      <c r="A1884" s="105"/>
      <c r="B1884" s="244"/>
      <c r="C1884" s="269"/>
      <c r="D1884" s="239"/>
      <c r="E1884" s="270"/>
      <c r="F1884" s="166"/>
      <c r="G1884" s="166"/>
      <c r="H1884" s="166"/>
      <c r="I1884" s="166"/>
      <c r="J1884" s="166"/>
      <c r="K1884" s="166"/>
      <c r="L1884" s="166"/>
      <c r="M1884" s="166"/>
    </row>
    <row r="1885" spans="1:13" x14ac:dyDescent="0.3">
      <c r="A1885" s="105"/>
      <c r="B1885" s="244"/>
      <c r="C1885" s="269"/>
      <c r="D1885" s="239"/>
      <c r="E1885" s="270"/>
      <c r="F1885" s="166"/>
      <c r="G1885" s="166"/>
      <c r="H1885" s="166"/>
      <c r="I1885" s="166"/>
      <c r="J1885" s="166"/>
      <c r="K1885" s="166"/>
      <c r="L1885" s="166"/>
      <c r="M1885" s="166"/>
    </row>
    <row r="1886" spans="1:13" x14ac:dyDescent="0.3">
      <c r="A1886" s="105"/>
      <c r="B1886" s="244"/>
      <c r="C1886" s="269"/>
      <c r="D1886" s="239"/>
      <c r="E1886" s="270"/>
      <c r="F1886" s="166"/>
      <c r="G1886" s="166"/>
      <c r="H1886" s="166"/>
      <c r="I1886" s="166"/>
      <c r="J1886" s="166"/>
      <c r="K1886" s="166"/>
      <c r="L1886" s="166"/>
      <c r="M1886" s="166"/>
    </row>
    <row r="1887" spans="1:13" x14ac:dyDescent="0.3">
      <c r="A1887" s="105"/>
      <c r="B1887" s="244"/>
      <c r="C1887" s="269"/>
      <c r="D1887" s="239"/>
      <c r="E1887" s="270"/>
      <c r="F1887" s="166"/>
      <c r="G1887" s="166"/>
      <c r="H1887" s="166"/>
      <c r="I1887" s="166"/>
      <c r="J1887" s="166"/>
      <c r="K1887" s="166"/>
      <c r="L1887" s="166"/>
      <c r="M1887" s="166"/>
    </row>
    <row r="1888" spans="1:13" x14ac:dyDescent="0.3">
      <c r="A1888" s="105"/>
      <c r="B1888" s="244"/>
      <c r="C1888" s="269"/>
      <c r="D1888" s="239"/>
      <c r="E1888" s="270"/>
      <c r="F1888" s="166"/>
      <c r="G1888" s="166"/>
      <c r="H1888" s="166"/>
      <c r="I1888" s="166"/>
      <c r="J1888" s="166"/>
      <c r="K1888" s="166"/>
      <c r="L1888" s="166"/>
      <c r="M1888" s="166"/>
    </row>
    <row r="1889" spans="1:13" x14ac:dyDescent="0.3">
      <c r="A1889" s="105"/>
      <c r="B1889" s="244"/>
      <c r="C1889" s="269"/>
      <c r="D1889" s="239"/>
      <c r="E1889" s="270"/>
      <c r="F1889" s="166"/>
      <c r="G1889" s="166"/>
      <c r="H1889" s="166"/>
      <c r="I1889" s="166"/>
      <c r="J1889" s="166"/>
      <c r="K1889" s="166"/>
      <c r="L1889" s="166"/>
      <c r="M1889" s="166"/>
    </row>
    <row r="1890" spans="1:13" x14ac:dyDescent="0.3">
      <c r="A1890" s="105"/>
      <c r="B1890" s="244"/>
      <c r="C1890" s="269"/>
      <c r="D1890" s="239"/>
      <c r="E1890" s="270"/>
      <c r="F1890" s="166"/>
      <c r="G1890" s="166"/>
      <c r="H1890" s="166"/>
      <c r="I1890" s="166"/>
      <c r="J1890" s="166"/>
      <c r="K1890" s="166"/>
      <c r="L1890" s="166"/>
      <c r="M1890" s="166"/>
    </row>
    <row r="1891" spans="1:13" x14ac:dyDescent="0.3">
      <c r="A1891" s="105"/>
      <c r="B1891" s="244"/>
      <c r="C1891" s="269"/>
      <c r="D1891" s="239"/>
      <c r="E1891" s="270"/>
      <c r="F1891" s="166"/>
      <c r="G1891" s="166"/>
      <c r="H1891" s="166"/>
      <c r="I1891" s="166"/>
      <c r="J1891" s="166"/>
      <c r="K1891" s="166"/>
      <c r="L1891" s="166"/>
      <c r="M1891" s="166"/>
    </row>
    <row r="1892" spans="1:13" x14ac:dyDescent="0.3">
      <c r="A1892" s="105"/>
      <c r="B1892" s="244"/>
      <c r="C1892" s="269"/>
      <c r="D1892" s="239"/>
      <c r="E1892" s="270"/>
      <c r="F1892" s="166"/>
      <c r="G1892" s="166"/>
      <c r="H1892" s="166"/>
      <c r="I1892" s="166"/>
      <c r="J1892" s="166"/>
      <c r="K1892" s="166"/>
      <c r="L1892" s="166"/>
      <c r="M1892" s="166"/>
    </row>
    <row r="1893" spans="1:13" x14ac:dyDescent="0.3">
      <c r="A1893" s="105"/>
      <c r="B1893" s="244"/>
      <c r="C1893" s="269"/>
      <c r="D1893" s="239"/>
      <c r="E1893" s="270"/>
      <c r="F1893" s="166"/>
      <c r="G1893" s="166"/>
      <c r="H1893" s="166"/>
      <c r="I1893" s="166"/>
      <c r="J1893" s="166"/>
      <c r="K1893" s="166"/>
      <c r="L1893" s="166"/>
      <c r="M1893" s="166"/>
    </row>
    <row r="1894" spans="1:13" x14ac:dyDescent="0.3">
      <c r="A1894" s="105"/>
      <c r="B1894" s="244"/>
      <c r="C1894" s="269"/>
      <c r="D1894" s="239"/>
      <c r="E1894" s="270"/>
      <c r="F1894" s="166"/>
      <c r="G1894" s="166"/>
      <c r="H1894" s="166"/>
      <c r="I1894" s="166"/>
      <c r="J1894" s="166"/>
      <c r="K1894" s="166"/>
      <c r="L1894" s="166"/>
      <c r="M1894" s="166"/>
    </row>
    <row r="1895" spans="1:13" x14ac:dyDescent="0.3">
      <c r="A1895" s="105"/>
      <c r="B1895" s="244"/>
      <c r="C1895" s="269"/>
      <c r="D1895" s="239"/>
      <c r="E1895" s="270"/>
      <c r="F1895" s="166"/>
      <c r="G1895" s="166"/>
      <c r="H1895" s="166"/>
      <c r="I1895" s="166"/>
      <c r="J1895" s="166"/>
      <c r="K1895" s="166"/>
      <c r="L1895" s="166"/>
      <c r="M1895" s="166"/>
    </row>
    <row r="1896" spans="1:13" x14ac:dyDescent="0.3">
      <c r="A1896" s="105"/>
      <c r="B1896" s="244"/>
      <c r="C1896" s="269"/>
      <c r="D1896" s="239"/>
      <c r="E1896" s="270"/>
      <c r="F1896" s="166"/>
      <c r="G1896" s="166"/>
      <c r="H1896" s="166"/>
      <c r="I1896" s="166"/>
      <c r="J1896" s="166"/>
      <c r="K1896" s="166"/>
      <c r="L1896" s="166"/>
      <c r="M1896" s="166"/>
    </row>
    <row r="1897" spans="1:13" x14ac:dyDescent="0.3">
      <c r="A1897" s="105"/>
      <c r="B1897" s="244"/>
      <c r="C1897" s="269"/>
      <c r="D1897" s="239"/>
      <c r="E1897" s="270"/>
      <c r="F1897" s="166"/>
      <c r="G1897" s="166"/>
      <c r="H1897" s="166"/>
      <c r="I1897" s="166"/>
      <c r="J1897" s="166"/>
      <c r="K1897" s="166"/>
      <c r="L1897" s="166"/>
      <c r="M1897" s="166"/>
    </row>
    <row r="1898" spans="1:13" x14ac:dyDescent="0.3">
      <c r="A1898" s="105"/>
      <c r="B1898" s="244"/>
      <c r="C1898" s="269"/>
      <c r="D1898" s="239"/>
      <c r="E1898" s="270"/>
      <c r="F1898" s="166"/>
      <c r="G1898" s="166"/>
      <c r="H1898" s="166"/>
      <c r="I1898" s="166"/>
      <c r="J1898" s="166"/>
      <c r="K1898" s="166"/>
      <c r="L1898" s="166"/>
      <c r="M1898" s="166"/>
    </row>
    <row r="1899" spans="1:13" x14ac:dyDescent="0.3">
      <c r="A1899" s="105"/>
      <c r="B1899" s="244"/>
      <c r="C1899" s="269"/>
      <c r="D1899" s="239"/>
      <c r="E1899" s="270"/>
      <c r="F1899" s="166"/>
      <c r="G1899" s="166"/>
      <c r="H1899" s="166"/>
      <c r="I1899" s="166"/>
      <c r="J1899" s="166"/>
      <c r="K1899" s="166"/>
      <c r="L1899" s="166"/>
      <c r="M1899" s="166"/>
    </row>
    <row r="1900" spans="1:13" x14ac:dyDescent="0.3">
      <c r="A1900" s="105"/>
      <c r="B1900" s="244"/>
      <c r="C1900" s="269"/>
      <c r="D1900" s="239"/>
      <c r="E1900" s="270"/>
      <c r="F1900" s="166"/>
      <c r="G1900" s="166"/>
      <c r="H1900" s="166"/>
      <c r="I1900" s="166"/>
      <c r="J1900" s="166"/>
      <c r="K1900" s="166"/>
      <c r="L1900" s="166"/>
      <c r="M1900" s="166"/>
    </row>
    <row r="1901" spans="1:13" x14ac:dyDescent="0.3">
      <c r="A1901" s="105"/>
      <c r="B1901" s="244"/>
      <c r="C1901" s="269"/>
      <c r="D1901" s="239"/>
      <c r="E1901" s="270"/>
      <c r="F1901" s="166"/>
      <c r="G1901" s="166"/>
      <c r="H1901" s="166"/>
      <c r="I1901" s="166"/>
      <c r="J1901" s="166"/>
      <c r="K1901" s="166"/>
      <c r="L1901" s="166"/>
      <c r="M1901" s="166"/>
    </row>
    <row r="1902" spans="1:13" x14ac:dyDescent="0.3">
      <c r="A1902" s="105"/>
      <c r="B1902" s="244"/>
      <c r="C1902" s="269"/>
      <c r="D1902" s="239"/>
      <c r="E1902" s="270"/>
      <c r="F1902" s="166"/>
      <c r="G1902" s="166"/>
      <c r="H1902" s="166"/>
      <c r="I1902" s="166"/>
      <c r="J1902" s="166"/>
      <c r="K1902" s="166"/>
      <c r="L1902" s="166"/>
      <c r="M1902" s="166"/>
    </row>
    <row r="1903" spans="1:13" x14ac:dyDescent="0.3">
      <c r="A1903" s="105"/>
      <c r="B1903" s="244"/>
      <c r="C1903" s="269"/>
      <c r="D1903" s="239"/>
      <c r="E1903" s="270"/>
      <c r="F1903" s="166"/>
      <c r="G1903" s="166"/>
      <c r="H1903" s="166"/>
      <c r="I1903" s="166"/>
      <c r="J1903" s="166"/>
      <c r="K1903" s="166"/>
      <c r="L1903" s="166"/>
      <c r="M1903" s="166"/>
    </row>
    <row r="1904" spans="1:13" x14ac:dyDescent="0.3">
      <c r="A1904" s="105"/>
      <c r="B1904" s="244"/>
      <c r="C1904" s="269"/>
      <c r="D1904" s="239"/>
      <c r="E1904" s="270"/>
      <c r="F1904" s="166"/>
      <c r="G1904" s="166"/>
      <c r="H1904" s="166"/>
      <c r="I1904" s="166"/>
      <c r="J1904" s="166"/>
      <c r="K1904" s="166"/>
      <c r="L1904" s="166"/>
      <c r="M1904" s="166"/>
    </row>
    <row r="1905" spans="1:13" x14ac:dyDescent="0.3">
      <c r="A1905" s="105"/>
      <c r="B1905" s="244"/>
      <c r="C1905" s="269"/>
      <c r="D1905" s="239"/>
      <c r="E1905" s="270"/>
      <c r="F1905" s="166"/>
      <c r="G1905" s="166"/>
      <c r="H1905" s="166"/>
      <c r="I1905" s="166"/>
      <c r="J1905" s="166"/>
      <c r="K1905" s="166"/>
      <c r="L1905" s="166"/>
      <c r="M1905" s="166"/>
    </row>
    <row r="1906" spans="1:13" x14ac:dyDescent="0.3">
      <c r="A1906" s="105"/>
      <c r="B1906" s="244"/>
      <c r="C1906" s="269"/>
      <c r="D1906" s="239"/>
      <c r="E1906" s="270"/>
      <c r="F1906" s="166"/>
      <c r="G1906" s="166"/>
      <c r="H1906" s="166"/>
      <c r="I1906" s="166"/>
      <c r="J1906" s="166"/>
      <c r="K1906" s="166"/>
      <c r="L1906" s="166"/>
      <c r="M1906" s="166"/>
    </row>
    <row r="1907" spans="1:13" x14ac:dyDescent="0.3">
      <c r="A1907" s="105"/>
      <c r="B1907" s="244"/>
      <c r="C1907" s="269"/>
      <c r="D1907" s="239"/>
      <c r="E1907" s="270"/>
      <c r="F1907" s="166"/>
      <c r="G1907" s="166"/>
      <c r="H1907" s="166"/>
      <c r="I1907" s="166"/>
      <c r="J1907" s="166"/>
      <c r="K1907" s="166"/>
      <c r="L1907" s="166"/>
      <c r="M1907" s="166"/>
    </row>
    <row r="1908" spans="1:13" x14ac:dyDescent="0.3">
      <c r="A1908" s="105"/>
      <c r="B1908" s="244"/>
      <c r="C1908" s="269"/>
      <c r="D1908" s="239"/>
      <c r="E1908" s="270"/>
      <c r="F1908" s="166"/>
      <c r="G1908" s="166"/>
      <c r="H1908" s="166"/>
      <c r="I1908" s="166"/>
      <c r="J1908" s="166"/>
      <c r="K1908" s="166"/>
      <c r="L1908" s="166"/>
      <c r="M1908" s="166"/>
    </row>
    <row r="1909" spans="1:13" x14ac:dyDescent="0.3">
      <c r="A1909" s="105"/>
      <c r="B1909" s="244"/>
      <c r="C1909" s="269"/>
      <c r="D1909" s="239"/>
      <c r="E1909" s="270"/>
      <c r="F1909" s="166"/>
      <c r="G1909" s="166"/>
      <c r="H1909" s="166"/>
      <c r="I1909" s="166"/>
      <c r="J1909" s="166"/>
      <c r="K1909" s="166"/>
      <c r="L1909" s="166"/>
      <c r="M1909" s="166"/>
    </row>
    <row r="1910" spans="1:13" x14ac:dyDescent="0.3">
      <c r="A1910" s="105"/>
      <c r="B1910" s="244"/>
      <c r="C1910" s="269"/>
      <c r="D1910" s="239"/>
      <c r="E1910" s="270"/>
      <c r="F1910" s="166"/>
      <c r="G1910" s="166"/>
      <c r="H1910" s="166"/>
      <c r="I1910" s="166"/>
      <c r="J1910" s="166"/>
      <c r="K1910" s="166"/>
      <c r="L1910" s="166"/>
      <c r="M1910" s="166"/>
    </row>
    <row r="1911" spans="1:13" x14ac:dyDescent="0.3">
      <c r="A1911" s="105"/>
      <c r="B1911" s="244"/>
      <c r="C1911" s="269"/>
      <c r="D1911" s="239"/>
      <c r="E1911" s="270"/>
      <c r="F1911" s="166"/>
      <c r="G1911" s="166"/>
      <c r="H1911" s="166"/>
      <c r="I1911" s="166"/>
      <c r="J1911" s="166"/>
      <c r="K1911" s="166"/>
      <c r="L1911" s="166"/>
      <c r="M1911" s="166"/>
    </row>
    <row r="1912" spans="1:13" x14ac:dyDescent="0.3">
      <c r="A1912" s="105"/>
      <c r="B1912" s="244"/>
      <c r="C1912" s="269"/>
      <c r="D1912" s="239"/>
      <c r="E1912" s="270"/>
      <c r="F1912" s="166"/>
      <c r="G1912" s="166"/>
      <c r="H1912" s="166"/>
      <c r="I1912" s="166"/>
      <c r="J1912" s="166"/>
      <c r="K1912" s="166"/>
      <c r="L1912" s="166"/>
      <c r="M1912" s="166"/>
    </row>
    <row r="1913" spans="1:13" x14ac:dyDescent="0.3">
      <c r="A1913" s="105"/>
      <c r="B1913" s="244"/>
      <c r="C1913" s="269"/>
      <c r="D1913" s="239"/>
      <c r="E1913" s="270"/>
      <c r="F1913" s="166"/>
      <c r="G1913" s="166"/>
      <c r="H1913" s="166"/>
      <c r="I1913" s="166"/>
      <c r="J1913" s="166"/>
      <c r="K1913" s="166"/>
      <c r="L1913" s="166"/>
      <c r="M1913" s="166"/>
    </row>
    <row r="1914" spans="1:13" x14ac:dyDescent="0.3">
      <c r="A1914" s="105"/>
      <c r="B1914" s="244"/>
      <c r="C1914" s="269"/>
      <c r="D1914" s="239"/>
      <c r="E1914" s="270"/>
      <c r="F1914" s="166"/>
      <c r="G1914" s="166"/>
      <c r="H1914" s="166"/>
      <c r="I1914" s="166"/>
      <c r="J1914" s="166"/>
      <c r="K1914" s="166"/>
      <c r="L1914" s="166"/>
      <c r="M1914" s="166"/>
    </row>
    <row r="1915" spans="1:13" x14ac:dyDescent="0.3">
      <c r="A1915" s="105"/>
      <c r="B1915" s="244"/>
      <c r="C1915" s="269"/>
      <c r="D1915" s="239"/>
      <c r="E1915" s="270"/>
      <c r="F1915" s="166"/>
      <c r="G1915" s="166"/>
      <c r="H1915" s="166"/>
      <c r="I1915" s="166"/>
      <c r="J1915" s="166"/>
      <c r="K1915" s="166"/>
      <c r="L1915" s="166"/>
      <c r="M1915" s="166"/>
    </row>
    <row r="1916" spans="1:13" x14ac:dyDescent="0.3">
      <c r="A1916" s="105"/>
      <c r="B1916" s="244"/>
      <c r="C1916" s="269"/>
      <c r="D1916" s="239"/>
      <c r="E1916" s="270"/>
      <c r="F1916" s="166"/>
      <c r="G1916" s="166"/>
      <c r="H1916" s="166"/>
      <c r="I1916" s="166"/>
      <c r="J1916" s="166"/>
      <c r="K1916" s="166"/>
      <c r="L1916" s="166"/>
      <c r="M1916" s="166"/>
    </row>
    <row r="1917" spans="1:13" x14ac:dyDescent="0.3">
      <c r="A1917" s="105"/>
      <c r="B1917" s="244"/>
      <c r="C1917" s="269"/>
      <c r="D1917" s="239"/>
      <c r="E1917" s="270"/>
      <c r="F1917" s="166"/>
      <c r="G1917" s="166"/>
      <c r="H1917" s="166"/>
      <c r="I1917" s="166"/>
      <c r="J1917" s="166"/>
      <c r="K1917" s="166"/>
      <c r="L1917" s="166"/>
      <c r="M1917" s="166"/>
    </row>
    <row r="1918" spans="1:13" x14ac:dyDescent="0.3">
      <c r="A1918" s="105"/>
      <c r="B1918" s="244"/>
      <c r="C1918" s="269"/>
      <c r="D1918" s="239"/>
      <c r="E1918" s="270"/>
      <c r="F1918" s="166"/>
      <c r="G1918" s="166"/>
      <c r="H1918" s="166"/>
      <c r="I1918" s="166"/>
      <c r="J1918" s="166"/>
      <c r="K1918" s="166"/>
      <c r="L1918" s="166"/>
      <c r="M1918" s="166"/>
    </row>
    <row r="1919" spans="1:13" x14ac:dyDescent="0.3">
      <c r="A1919" s="105"/>
      <c r="B1919" s="244"/>
      <c r="C1919" s="269"/>
      <c r="D1919" s="239"/>
      <c r="E1919" s="270"/>
      <c r="F1919" s="166"/>
      <c r="G1919" s="166"/>
      <c r="H1919" s="166"/>
      <c r="I1919" s="166"/>
      <c r="J1919" s="166"/>
      <c r="K1919" s="166"/>
      <c r="L1919" s="166"/>
      <c r="M1919" s="166"/>
    </row>
    <row r="1920" spans="1:13" x14ac:dyDescent="0.3">
      <c r="A1920" s="105"/>
      <c r="B1920" s="244"/>
      <c r="C1920" s="269"/>
      <c r="D1920" s="239"/>
      <c r="E1920" s="270"/>
      <c r="F1920" s="166"/>
      <c r="G1920" s="166"/>
      <c r="H1920" s="166"/>
      <c r="I1920" s="166"/>
      <c r="J1920" s="166"/>
      <c r="K1920" s="166"/>
      <c r="L1920" s="166"/>
      <c r="M1920" s="166"/>
    </row>
    <row r="1921" spans="1:13" x14ac:dyDescent="0.3">
      <c r="A1921" s="105"/>
      <c r="B1921" s="244"/>
      <c r="C1921" s="269"/>
      <c r="D1921" s="239"/>
      <c r="E1921" s="270"/>
      <c r="F1921" s="166"/>
      <c r="G1921" s="166"/>
      <c r="H1921" s="166"/>
      <c r="I1921" s="166"/>
      <c r="J1921" s="166"/>
      <c r="K1921" s="166"/>
      <c r="L1921" s="166"/>
      <c r="M1921" s="166"/>
    </row>
    <row r="1922" spans="1:13" x14ac:dyDescent="0.3">
      <c r="A1922" s="105"/>
      <c r="B1922" s="244"/>
      <c r="C1922" s="269"/>
      <c r="D1922" s="239"/>
      <c r="E1922" s="270"/>
      <c r="F1922" s="166"/>
      <c r="G1922" s="166"/>
      <c r="H1922" s="166"/>
      <c r="I1922" s="166"/>
      <c r="J1922" s="166"/>
      <c r="K1922" s="166"/>
      <c r="L1922" s="166"/>
      <c r="M1922" s="166"/>
    </row>
    <row r="1923" spans="1:13" x14ac:dyDescent="0.3">
      <c r="A1923" s="105"/>
      <c r="B1923" s="244"/>
      <c r="C1923" s="269"/>
      <c r="D1923" s="239"/>
      <c r="E1923" s="270"/>
      <c r="F1923" s="166"/>
      <c r="G1923" s="166"/>
      <c r="H1923" s="166"/>
      <c r="I1923" s="166"/>
      <c r="J1923" s="166"/>
      <c r="K1923" s="166"/>
      <c r="L1923" s="166"/>
      <c r="M1923" s="166"/>
    </row>
    <row r="1924" spans="1:13" x14ac:dyDescent="0.3">
      <c r="A1924" s="105"/>
      <c r="B1924" s="244"/>
      <c r="C1924" s="269"/>
      <c r="D1924" s="239"/>
      <c r="E1924" s="270"/>
      <c r="F1924" s="166"/>
      <c r="G1924" s="166"/>
      <c r="H1924" s="166"/>
      <c r="I1924" s="166"/>
      <c r="J1924" s="166"/>
      <c r="K1924" s="166"/>
      <c r="L1924" s="166"/>
      <c r="M1924" s="166"/>
    </row>
    <row r="1925" spans="1:13" x14ac:dyDescent="0.3">
      <c r="A1925" s="105"/>
      <c r="B1925" s="244"/>
      <c r="C1925" s="269"/>
      <c r="D1925" s="239"/>
      <c r="E1925" s="270"/>
      <c r="F1925" s="166"/>
      <c r="G1925" s="166"/>
      <c r="H1925" s="166"/>
      <c r="I1925" s="166"/>
      <c r="J1925" s="166"/>
      <c r="K1925" s="166"/>
      <c r="L1925" s="166"/>
      <c r="M1925" s="166"/>
    </row>
    <row r="1926" spans="1:13" x14ac:dyDescent="0.3">
      <c r="A1926" s="105"/>
      <c r="B1926" s="244"/>
      <c r="C1926" s="269"/>
      <c r="D1926" s="239"/>
      <c r="E1926" s="270"/>
      <c r="F1926" s="166"/>
      <c r="G1926" s="166"/>
      <c r="H1926" s="166"/>
      <c r="I1926" s="166"/>
      <c r="J1926" s="166"/>
      <c r="K1926" s="166"/>
      <c r="L1926" s="166"/>
      <c r="M1926" s="166"/>
    </row>
    <row r="1927" spans="1:13" x14ac:dyDescent="0.3">
      <c r="A1927" s="105"/>
      <c r="B1927" s="244"/>
      <c r="C1927" s="269"/>
      <c r="D1927" s="239"/>
      <c r="E1927" s="270"/>
      <c r="F1927" s="166"/>
      <c r="G1927" s="166"/>
      <c r="H1927" s="166"/>
      <c r="I1927" s="166"/>
      <c r="J1927" s="166"/>
      <c r="K1927" s="166"/>
      <c r="L1927" s="166"/>
      <c r="M1927" s="166"/>
    </row>
    <row r="1928" spans="1:13" x14ac:dyDescent="0.3">
      <c r="A1928" s="105"/>
      <c r="B1928" s="244"/>
      <c r="C1928" s="269"/>
      <c r="D1928" s="239"/>
      <c r="E1928" s="270"/>
      <c r="F1928" s="166"/>
      <c r="G1928" s="166"/>
      <c r="H1928" s="166"/>
      <c r="I1928" s="166"/>
      <c r="J1928" s="166"/>
      <c r="K1928" s="166"/>
      <c r="L1928" s="166"/>
      <c r="M1928" s="166"/>
    </row>
    <row r="1929" spans="1:13" x14ac:dyDescent="0.3">
      <c r="A1929" s="105"/>
      <c r="B1929" s="244"/>
      <c r="C1929" s="269"/>
      <c r="D1929" s="239"/>
      <c r="E1929" s="270"/>
      <c r="F1929" s="166"/>
      <c r="G1929" s="166"/>
      <c r="H1929" s="166"/>
      <c r="I1929" s="166"/>
      <c r="J1929" s="166"/>
      <c r="K1929" s="166"/>
      <c r="L1929" s="166"/>
      <c r="M1929" s="166"/>
    </row>
    <row r="1930" spans="1:13" x14ac:dyDescent="0.3">
      <c r="A1930" s="105"/>
      <c r="B1930" s="244"/>
      <c r="C1930" s="269"/>
      <c r="D1930" s="239"/>
      <c r="E1930" s="270"/>
      <c r="F1930" s="166"/>
      <c r="G1930" s="166"/>
      <c r="H1930" s="166"/>
      <c r="I1930" s="166"/>
      <c r="J1930" s="166"/>
      <c r="K1930" s="166"/>
      <c r="L1930" s="166"/>
      <c r="M1930" s="166"/>
    </row>
    <row r="1931" spans="1:13" x14ac:dyDescent="0.3">
      <c r="A1931" s="105"/>
      <c r="B1931" s="244"/>
      <c r="C1931" s="269"/>
      <c r="D1931" s="239"/>
      <c r="E1931" s="270"/>
      <c r="F1931" s="166"/>
      <c r="G1931" s="166"/>
      <c r="H1931" s="166"/>
      <c r="I1931" s="166"/>
      <c r="J1931" s="166"/>
      <c r="K1931" s="166"/>
      <c r="L1931" s="166"/>
      <c r="M1931" s="166"/>
    </row>
    <row r="1932" spans="1:13" x14ac:dyDescent="0.3">
      <c r="A1932" s="105"/>
      <c r="B1932" s="244"/>
      <c r="C1932" s="269"/>
      <c r="D1932" s="239"/>
      <c r="E1932" s="270"/>
      <c r="F1932" s="166"/>
      <c r="G1932" s="166"/>
      <c r="H1932" s="166"/>
      <c r="I1932" s="166"/>
      <c r="J1932" s="166"/>
      <c r="K1932" s="166"/>
      <c r="L1932" s="166"/>
      <c r="M1932" s="166"/>
    </row>
    <row r="1933" spans="1:13" x14ac:dyDescent="0.3">
      <c r="A1933" s="105"/>
      <c r="B1933" s="244"/>
      <c r="C1933" s="269"/>
      <c r="D1933" s="239"/>
      <c r="E1933" s="270"/>
      <c r="F1933" s="166"/>
      <c r="G1933" s="166"/>
      <c r="H1933" s="166"/>
      <c r="I1933" s="166"/>
      <c r="J1933" s="166"/>
      <c r="K1933" s="166"/>
      <c r="L1933" s="166"/>
      <c r="M1933" s="166"/>
    </row>
    <row r="1934" spans="1:13" x14ac:dyDescent="0.3">
      <c r="A1934" s="105"/>
      <c r="B1934" s="244"/>
      <c r="C1934" s="269"/>
      <c r="D1934" s="239"/>
      <c r="E1934" s="270"/>
      <c r="F1934" s="166"/>
      <c r="G1934" s="166"/>
      <c r="H1934" s="166"/>
      <c r="I1934" s="166"/>
      <c r="J1934" s="166"/>
      <c r="K1934" s="166"/>
      <c r="L1934" s="166"/>
      <c r="M1934" s="166"/>
    </row>
    <row r="1935" spans="1:13" x14ac:dyDescent="0.3">
      <c r="A1935" s="105"/>
      <c r="B1935" s="244"/>
      <c r="C1935" s="269"/>
      <c r="D1935" s="239"/>
      <c r="E1935" s="270"/>
      <c r="F1935" s="166"/>
      <c r="G1935" s="166"/>
      <c r="H1935" s="166"/>
      <c r="I1935" s="166"/>
      <c r="J1935" s="166"/>
      <c r="K1935" s="166"/>
      <c r="L1935" s="166"/>
      <c r="M1935" s="166"/>
    </row>
    <row r="1936" spans="1:13" x14ac:dyDescent="0.3">
      <c r="A1936" s="105"/>
      <c r="B1936" s="244"/>
      <c r="C1936" s="269"/>
      <c r="D1936" s="239"/>
      <c r="E1936" s="270"/>
      <c r="F1936" s="166"/>
      <c r="G1936" s="166"/>
      <c r="H1936" s="166"/>
      <c r="I1936" s="166"/>
      <c r="J1936" s="166"/>
      <c r="K1936" s="166"/>
      <c r="L1936" s="166"/>
      <c r="M1936" s="166"/>
    </row>
    <row r="1937" spans="1:13" x14ac:dyDescent="0.3">
      <c r="A1937" s="105"/>
      <c r="B1937" s="244"/>
      <c r="C1937" s="269"/>
      <c r="D1937" s="239"/>
      <c r="E1937" s="270"/>
      <c r="F1937" s="166"/>
      <c r="G1937" s="166"/>
      <c r="H1937" s="166"/>
      <c r="I1937" s="166"/>
      <c r="J1937" s="166"/>
      <c r="K1937" s="166"/>
      <c r="L1937" s="166"/>
      <c r="M1937" s="166"/>
    </row>
    <row r="1938" spans="1:13" x14ac:dyDescent="0.3">
      <c r="A1938" s="105"/>
      <c r="B1938" s="244"/>
      <c r="C1938" s="269"/>
      <c r="D1938" s="239"/>
      <c r="E1938" s="270"/>
      <c r="F1938" s="166"/>
      <c r="G1938" s="166"/>
      <c r="H1938" s="166"/>
      <c r="I1938" s="166"/>
      <c r="J1938" s="166"/>
      <c r="K1938" s="166"/>
      <c r="L1938" s="166"/>
      <c r="M1938" s="166"/>
    </row>
    <row r="1939" spans="1:13" x14ac:dyDescent="0.3">
      <c r="A1939" s="105"/>
      <c r="B1939" s="244"/>
      <c r="C1939" s="269"/>
      <c r="D1939" s="239"/>
      <c r="E1939" s="270"/>
      <c r="F1939" s="166"/>
      <c r="G1939" s="166"/>
      <c r="H1939" s="166"/>
      <c r="I1939" s="166"/>
      <c r="J1939" s="166"/>
      <c r="K1939" s="166"/>
      <c r="L1939" s="166"/>
      <c r="M1939" s="166"/>
    </row>
    <row r="1940" spans="1:13" x14ac:dyDescent="0.3">
      <c r="A1940" s="105"/>
      <c r="B1940" s="244"/>
      <c r="C1940" s="269"/>
      <c r="D1940" s="239"/>
      <c r="E1940" s="270"/>
      <c r="F1940" s="166"/>
      <c r="G1940" s="166"/>
      <c r="H1940" s="166"/>
      <c r="I1940" s="166"/>
      <c r="J1940" s="166"/>
      <c r="K1940" s="166"/>
      <c r="L1940" s="166"/>
      <c r="M1940" s="166"/>
    </row>
    <row r="1941" spans="1:13" x14ac:dyDescent="0.3">
      <c r="A1941" s="105"/>
      <c r="B1941" s="244"/>
      <c r="C1941" s="269"/>
      <c r="D1941" s="239"/>
      <c r="E1941" s="270"/>
      <c r="F1941" s="166"/>
      <c r="G1941" s="166"/>
      <c r="H1941" s="166"/>
      <c r="I1941" s="166"/>
      <c r="J1941" s="166"/>
      <c r="K1941" s="166"/>
      <c r="L1941" s="166"/>
      <c r="M1941" s="166"/>
    </row>
    <row r="1942" spans="1:13" x14ac:dyDescent="0.3">
      <c r="A1942" s="105"/>
      <c r="B1942" s="244"/>
      <c r="C1942" s="269"/>
      <c r="D1942" s="239"/>
      <c r="E1942" s="270"/>
      <c r="F1942" s="166"/>
      <c r="G1942" s="166"/>
      <c r="H1942" s="166"/>
      <c r="I1942" s="166"/>
      <c r="J1942" s="166"/>
      <c r="K1942" s="166"/>
      <c r="L1942" s="166"/>
      <c r="M1942" s="166"/>
    </row>
    <row r="1943" spans="1:13" x14ac:dyDescent="0.3">
      <c r="A1943" s="105"/>
      <c r="B1943" s="244"/>
      <c r="C1943" s="269"/>
      <c r="D1943" s="239"/>
      <c r="E1943" s="270"/>
      <c r="F1943" s="166"/>
      <c r="G1943" s="166"/>
      <c r="H1943" s="166"/>
      <c r="I1943" s="166"/>
      <c r="J1943" s="166"/>
      <c r="K1943" s="166"/>
      <c r="L1943" s="166"/>
      <c r="M1943" s="166"/>
    </row>
    <row r="1944" spans="1:13" x14ac:dyDescent="0.3">
      <c r="A1944" s="105"/>
      <c r="B1944" s="244"/>
      <c r="C1944" s="269"/>
      <c r="D1944" s="239"/>
      <c r="E1944" s="270"/>
      <c r="F1944" s="166"/>
      <c r="G1944" s="166"/>
      <c r="H1944" s="166"/>
      <c r="I1944" s="166"/>
      <c r="J1944" s="166"/>
      <c r="K1944" s="166"/>
      <c r="L1944" s="166"/>
      <c r="M1944" s="166"/>
    </row>
    <row r="1945" spans="1:13" x14ac:dyDescent="0.3">
      <c r="A1945" s="105"/>
      <c r="B1945" s="244"/>
      <c r="C1945" s="269"/>
      <c r="D1945" s="239"/>
      <c r="E1945" s="270"/>
      <c r="F1945" s="166"/>
      <c r="G1945" s="166"/>
      <c r="H1945" s="166"/>
      <c r="I1945" s="166"/>
      <c r="J1945" s="166"/>
      <c r="K1945" s="166"/>
      <c r="L1945" s="166"/>
      <c r="M1945" s="166"/>
    </row>
    <row r="1946" spans="1:13" x14ac:dyDescent="0.3">
      <c r="A1946" s="105"/>
      <c r="B1946" s="244"/>
      <c r="C1946" s="269"/>
      <c r="D1946" s="239"/>
      <c r="E1946" s="270"/>
      <c r="F1946" s="166"/>
      <c r="G1946" s="166"/>
      <c r="H1946" s="166"/>
      <c r="I1946" s="166"/>
      <c r="J1946" s="166"/>
      <c r="K1946" s="166"/>
      <c r="L1946" s="166"/>
      <c r="M1946" s="166"/>
    </row>
    <row r="1947" spans="1:13" x14ac:dyDescent="0.3">
      <c r="A1947" s="105"/>
      <c r="B1947" s="244"/>
      <c r="C1947" s="269"/>
      <c r="D1947" s="239"/>
      <c r="E1947" s="270"/>
      <c r="F1947" s="166"/>
      <c r="G1947" s="166"/>
      <c r="H1947" s="166"/>
      <c r="I1947" s="166"/>
      <c r="J1947" s="166"/>
      <c r="K1947" s="166"/>
      <c r="L1947" s="166"/>
      <c r="M1947" s="166"/>
    </row>
    <row r="1948" spans="1:13" x14ac:dyDescent="0.3">
      <c r="A1948" s="105"/>
      <c r="B1948" s="244"/>
      <c r="C1948" s="269"/>
      <c r="D1948" s="239"/>
      <c r="E1948" s="270"/>
      <c r="F1948" s="166"/>
      <c r="G1948" s="166"/>
      <c r="H1948" s="166"/>
      <c r="I1948" s="166"/>
      <c r="J1948" s="166"/>
      <c r="K1948" s="166"/>
      <c r="L1948" s="166"/>
      <c r="M1948" s="166"/>
    </row>
    <row r="1949" spans="1:13" x14ac:dyDescent="0.3">
      <c r="A1949" s="105"/>
      <c r="B1949" s="244"/>
      <c r="C1949" s="269"/>
      <c r="D1949" s="239"/>
      <c r="E1949" s="270"/>
      <c r="F1949" s="166"/>
      <c r="G1949" s="166"/>
      <c r="H1949" s="166"/>
      <c r="I1949" s="166"/>
      <c r="J1949" s="166"/>
      <c r="K1949" s="166"/>
      <c r="L1949" s="166"/>
      <c r="M1949" s="166"/>
    </row>
    <row r="1950" spans="1:13" x14ac:dyDescent="0.3">
      <c r="A1950" s="105"/>
      <c r="B1950" s="244"/>
      <c r="C1950" s="269"/>
      <c r="D1950" s="239"/>
      <c r="E1950" s="270"/>
      <c r="F1950" s="166"/>
      <c r="G1950" s="166"/>
      <c r="H1950" s="166"/>
      <c r="I1950" s="166"/>
      <c r="J1950" s="166"/>
      <c r="K1950" s="166"/>
      <c r="L1950" s="166"/>
      <c r="M1950" s="166"/>
    </row>
    <row r="1951" spans="1:13" x14ac:dyDescent="0.3">
      <c r="A1951" s="105"/>
      <c r="B1951" s="244"/>
      <c r="C1951" s="269"/>
      <c r="D1951" s="239"/>
      <c r="E1951" s="270"/>
      <c r="F1951" s="166"/>
      <c r="G1951" s="166"/>
      <c r="H1951" s="166"/>
      <c r="I1951" s="166"/>
      <c r="J1951" s="166"/>
      <c r="K1951" s="166"/>
      <c r="L1951" s="166"/>
      <c r="M1951" s="166"/>
    </row>
    <row r="1952" spans="1:13" x14ac:dyDescent="0.3">
      <c r="A1952" s="105"/>
      <c r="B1952" s="244"/>
      <c r="C1952" s="269"/>
      <c r="D1952" s="239"/>
      <c r="E1952" s="270"/>
      <c r="F1952" s="166"/>
      <c r="G1952" s="166"/>
      <c r="H1952" s="166"/>
      <c r="I1952" s="166"/>
      <c r="J1952" s="166"/>
      <c r="K1952" s="166"/>
      <c r="L1952" s="166"/>
      <c r="M1952" s="166"/>
    </row>
    <row r="1953" spans="1:13" x14ac:dyDescent="0.3">
      <c r="A1953" s="105"/>
      <c r="B1953" s="244"/>
      <c r="C1953" s="269"/>
      <c r="D1953" s="239"/>
      <c r="E1953" s="270"/>
      <c r="F1953" s="166"/>
      <c r="G1953" s="166"/>
      <c r="H1953" s="166"/>
      <c r="I1953" s="166"/>
      <c r="J1953" s="166"/>
      <c r="K1953" s="166"/>
      <c r="L1953" s="166"/>
      <c r="M1953" s="166"/>
    </row>
    <row r="1954" spans="1:13" x14ac:dyDescent="0.3">
      <c r="A1954" s="105"/>
      <c r="B1954" s="244"/>
      <c r="C1954" s="269"/>
      <c r="D1954" s="239"/>
      <c r="E1954" s="270"/>
      <c r="F1954" s="166"/>
      <c r="G1954" s="166"/>
      <c r="H1954" s="166"/>
      <c r="I1954" s="166"/>
      <c r="J1954" s="166"/>
      <c r="K1954" s="166"/>
      <c r="L1954" s="166"/>
      <c r="M1954" s="166"/>
    </row>
    <row r="1955" spans="1:13" x14ac:dyDescent="0.3">
      <c r="A1955" s="105"/>
      <c r="B1955" s="244"/>
      <c r="C1955" s="269"/>
      <c r="D1955" s="239"/>
      <c r="E1955" s="270"/>
      <c r="F1955" s="166"/>
      <c r="G1955" s="166"/>
      <c r="H1955" s="166"/>
      <c r="I1955" s="166"/>
      <c r="J1955" s="166"/>
      <c r="K1955" s="166"/>
      <c r="L1955" s="166"/>
      <c r="M1955" s="166"/>
    </row>
    <row r="1956" spans="1:13" x14ac:dyDescent="0.3">
      <c r="A1956" s="105"/>
      <c r="B1956" s="244"/>
      <c r="C1956" s="269"/>
      <c r="D1956" s="239"/>
      <c r="E1956" s="270"/>
      <c r="F1956" s="166"/>
      <c r="G1956" s="166"/>
      <c r="H1956" s="166"/>
      <c r="I1956" s="166"/>
      <c r="J1956" s="166"/>
      <c r="K1956" s="166"/>
      <c r="L1956" s="166"/>
      <c r="M1956" s="166"/>
    </row>
    <row r="1957" spans="1:13" x14ac:dyDescent="0.3">
      <c r="A1957" s="105"/>
      <c r="B1957" s="244"/>
      <c r="C1957" s="269"/>
      <c r="D1957" s="239"/>
      <c r="E1957" s="270"/>
      <c r="F1957" s="166"/>
      <c r="G1957" s="166"/>
      <c r="H1957" s="166"/>
      <c r="I1957" s="166"/>
      <c r="J1957" s="166"/>
      <c r="K1957" s="166"/>
      <c r="L1957" s="166"/>
      <c r="M1957" s="166"/>
    </row>
    <row r="1958" spans="1:13" x14ac:dyDescent="0.3">
      <c r="A1958" s="105"/>
      <c r="B1958" s="244"/>
      <c r="C1958" s="269"/>
      <c r="D1958" s="239"/>
      <c r="E1958" s="270"/>
      <c r="F1958" s="166"/>
      <c r="G1958" s="166"/>
      <c r="H1958" s="166"/>
      <c r="I1958" s="166"/>
      <c r="J1958" s="166"/>
      <c r="K1958" s="166"/>
      <c r="L1958" s="166"/>
      <c r="M1958" s="166"/>
    </row>
    <row r="1959" spans="1:13" x14ac:dyDescent="0.3">
      <c r="A1959" s="105"/>
      <c r="B1959" s="244"/>
      <c r="C1959" s="269"/>
      <c r="D1959" s="239"/>
      <c r="E1959" s="270"/>
      <c r="F1959" s="166"/>
      <c r="G1959" s="166"/>
      <c r="H1959" s="166"/>
      <c r="I1959" s="166"/>
      <c r="J1959" s="166"/>
      <c r="K1959" s="166"/>
      <c r="L1959" s="166"/>
      <c r="M1959" s="166"/>
    </row>
    <row r="1960" spans="1:13" x14ac:dyDescent="0.3">
      <c r="A1960" s="105"/>
      <c r="B1960" s="244"/>
      <c r="C1960" s="269"/>
      <c r="D1960" s="239"/>
      <c r="E1960" s="270"/>
      <c r="F1960" s="166"/>
      <c r="G1960" s="166"/>
      <c r="H1960" s="166"/>
      <c r="I1960" s="166"/>
      <c r="J1960" s="166"/>
      <c r="K1960" s="166"/>
      <c r="L1960" s="166"/>
      <c r="M1960" s="166"/>
    </row>
    <row r="1961" spans="1:13" x14ac:dyDescent="0.3">
      <c r="A1961" s="105"/>
      <c r="B1961" s="244"/>
      <c r="C1961" s="269"/>
      <c r="D1961" s="239"/>
      <c r="E1961" s="270"/>
      <c r="F1961" s="166"/>
      <c r="G1961" s="166"/>
      <c r="H1961" s="166"/>
      <c r="I1961" s="166"/>
      <c r="J1961" s="166"/>
      <c r="K1961" s="166"/>
      <c r="L1961" s="166"/>
      <c r="M1961" s="166"/>
    </row>
    <row r="1962" spans="1:13" x14ac:dyDescent="0.3">
      <c r="A1962" s="105"/>
      <c r="B1962" s="244"/>
      <c r="C1962" s="269"/>
      <c r="D1962" s="239"/>
      <c r="E1962" s="270"/>
      <c r="F1962" s="166"/>
      <c r="G1962" s="166"/>
      <c r="H1962" s="166"/>
      <c r="I1962" s="166"/>
      <c r="J1962" s="166"/>
      <c r="K1962" s="166"/>
      <c r="L1962" s="166"/>
      <c r="M1962" s="166"/>
    </row>
    <row r="1963" spans="1:13" x14ac:dyDescent="0.3">
      <c r="A1963" s="105"/>
      <c r="B1963" s="244"/>
      <c r="C1963" s="269"/>
      <c r="D1963" s="239"/>
      <c r="E1963" s="270"/>
      <c r="F1963" s="166"/>
      <c r="G1963" s="166"/>
      <c r="H1963" s="166"/>
      <c r="I1963" s="166"/>
      <c r="J1963" s="166"/>
      <c r="K1963" s="166"/>
      <c r="L1963" s="166"/>
      <c r="M1963" s="166"/>
    </row>
    <row r="1964" spans="1:13" x14ac:dyDescent="0.3">
      <c r="A1964" s="105"/>
      <c r="B1964" s="244"/>
      <c r="C1964" s="269"/>
      <c r="D1964" s="239"/>
      <c r="E1964" s="270"/>
      <c r="F1964" s="166"/>
      <c r="G1964" s="166"/>
      <c r="H1964" s="166"/>
      <c r="I1964" s="166"/>
      <c r="J1964" s="166"/>
      <c r="K1964" s="166"/>
      <c r="L1964" s="166"/>
      <c r="M1964" s="166"/>
    </row>
    <row r="1965" spans="1:13" x14ac:dyDescent="0.3">
      <c r="A1965" s="105"/>
      <c r="B1965" s="244"/>
      <c r="C1965" s="269"/>
      <c r="D1965" s="239"/>
      <c r="E1965" s="270"/>
      <c r="F1965" s="166"/>
      <c r="G1965" s="166"/>
      <c r="H1965" s="166"/>
      <c r="I1965" s="166"/>
      <c r="J1965" s="166"/>
      <c r="K1965" s="166"/>
      <c r="L1965" s="166"/>
      <c r="M1965" s="166"/>
    </row>
    <row r="1966" spans="1:13" x14ac:dyDescent="0.3">
      <c r="A1966" s="105"/>
      <c r="B1966" s="244"/>
      <c r="C1966" s="269"/>
      <c r="D1966" s="239"/>
      <c r="E1966" s="270"/>
      <c r="F1966" s="166"/>
      <c r="G1966" s="166"/>
      <c r="H1966" s="166"/>
      <c r="I1966" s="166"/>
      <c r="J1966" s="166"/>
      <c r="K1966" s="166"/>
      <c r="L1966" s="166"/>
      <c r="M1966" s="166"/>
    </row>
    <row r="1967" spans="1:13" x14ac:dyDescent="0.3">
      <c r="A1967" s="105"/>
      <c r="B1967" s="244"/>
      <c r="C1967" s="269"/>
      <c r="D1967" s="239"/>
      <c r="E1967" s="270"/>
      <c r="F1967" s="166"/>
      <c r="G1967" s="166"/>
      <c r="H1967" s="166"/>
      <c r="I1967" s="166"/>
      <c r="J1967" s="166"/>
      <c r="K1967" s="166"/>
      <c r="L1967" s="166"/>
      <c r="M1967" s="166"/>
    </row>
    <row r="1968" spans="1:13" x14ac:dyDescent="0.3">
      <c r="A1968" s="105"/>
      <c r="B1968" s="244"/>
      <c r="C1968" s="269"/>
      <c r="D1968" s="239"/>
      <c r="E1968" s="270"/>
      <c r="F1968" s="166"/>
      <c r="G1968" s="166"/>
      <c r="H1968" s="166"/>
      <c r="I1968" s="166"/>
      <c r="J1968" s="166"/>
      <c r="K1968" s="166"/>
      <c r="L1968" s="166"/>
      <c r="M1968" s="166"/>
    </row>
    <row r="1969" spans="1:13" x14ac:dyDescent="0.3">
      <c r="A1969" s="105"/>
      <c r="B1969" s="244"/>
      <c r="C1969" s="269"/>
      <c r="D1969" s="239"/>
      <c r="E1969" s="270"/>
      <c r="F1969" s="166"/>
      <c r="G1969" s="166"/>
      <c r="H1969" s="166"/>
      <c r="I1969" s="166"/>
      <c r="J1969" s="166"/>
      <c r="K1969" s="166"/>
      <c r="L1969" s="166"/>
      <c r="M1969" s="166"/>
    </row>
    <row r="1970" spans="1:13" x14ac:dyDescent="0.3">
      <c r="A1970" s="105"/>
      <c r="B1970" s="244"/>
      <c r="C1970" s="269"/>
      <c r="D1970" s="239"/>
      <c r="E1970" s="270"/>
      <c r="F1970" s="166"/>
      <c r="G1970" s="166"/>
      <c r="H1970" s="166"/>
      <c r="I1970" s="166"/>
      <c r="J1970" s="166"/>
      <c r="K1970" s="166"/>
      <c r="L1970" s="166"/>
      <c r="M1970" s="166"/>
    </row>
    <row r="1971" spans="1:13" x14ac:dyDescent="0.3">
      <c r="A1971" s="105"/>
      <c r="B1971" s="244"/>
      <c r="C1971" s="269"/>
      <c r="D1971" s="239"/>
      <c r="E1971" s="270"/>
      <c r="F1971" s="166"/>
      <c r="G1971" s="166"/>
      <c r="H1971" s="166"/>
      <c r="I1971" s="166"/>
      <c r="J1971" s="166"/>
      <c r="K1971" s="166"/>
      <c r="L1971" s="166"/>
      <c r="M1971" s="166"/>
    </row>
    <row r="1972" spans="1:13" x14ac:dyDescent="0.3">
      <c r="A1972" s="105"/>
      <c r="B1972" s="244"/>
      <c r="C1972" s="269"/>
      <c r="D1972" s="239"/>
      <c r="E1972" s="270"/>
      <c r="F1972" s="166"/>
      <c r="G1972" s="166"/>
      <c r="H1972" s="166"/>
      <c r="I1972" s="166"/>
      <c r="J1972" s="166"/>
      <c r="K1972" s="166"/>
      <c r="L1972" s="166"/>
      <c r="M1972" s="166"/>
    </row>
    <row r="1973" spans="1:13" x14ac:dyDescent="0.3">
      <c r="A1973" s="105"/>
      <c r="B1973" s="244"/>
      <c r="C1973" s="269"/>
      <c r="D1973" s="239"/>
      <c r="E1973" s="270"/>
      <c r="F1973" s="166"/>
      <c r="G1973" s="166"/>
      <c r="H1973" s="166"/>
      <c r="I1973" s="166"/>
      <c r="J1973" s="166"/>
      <c r="K1973" s="166"/>
      <c r="L1973" s="166"/>
      <c r="M1973" s="166"/>
    </row>
    <row r="1974" spans="1:13" x14ac:dyDescent="0.3">
      <c r="A1974" s="105"/>
      <c r="B1974" s="244"/>
      <c r="C1974" s="269"/>
      <c r="D1974" s="239"/>
      <c r="E1974" s="270"/>
      <c r="F1974" s="166"/>
      <c r="G1974" s="166"/>
      <c r="H1974" s="166"/>
      <c r="I1974" s="166"/>
      <c r="J1974" s="166"/>
      <c r="K1974" s="166"/>
      <c r="L1974" s="166"/>
      <c r="M1974" s="166"/>
    </row>
    <row r="1975" spans="1:13" x14ac:dyDescent="0.3">
      <c r="A1975" s="105"/>
      <c r="B1975" s="244"/>
      <c r="C1975" s="269"/>
      <c r="D1975" s="239"/>
      <c r="E1975" s="270"/>
      <c r="F1975" s="166"/>
      <c r="G1975" s="166"/>
      <c r="H1975" s="166"/>
      <c r="I1975" s="166"/>
      <c r="J1975" s="166"/>
      <c r="K1975" s="166"/>
      <c r="L1975" s="166"/>
      <c r="M1975" s="166"/>
    </row>
    <row r="1976" spans="1:13" x14ac:dyDescent="0.3">
      <c r="A1976" s="105"/>
      <c r="B1976" s="244"/>
      <c r="C1976" s="269"/>
      <c r="D1976" s="239"/>
      <c r="E1976" s="270"/>
      <c r="F1976" s="166"/>
      <c r="G1976" s="166"/>
      <c r="H1976" s="166"/>
      <c r="I1976" s="166"/>
      <c r="J1976" s="166"/>
      <c r="K1976" s="166"/>
      <c r="L1976" s="166"/>
      <c r="M1976" s="166"/>
    </row>
    <row r="1977" spans="1:13" x14ac:dyDescent="0.3">
      <c r="A1977" s="105"/>
      <c r="B1977" s="244"/>
      <c r="C1977" s="269"/>
      <c r="D1977" s="239"/>
      <c r="E1977" s="270"/>
      <c r="F1977" s="166"/>
      <c r="G1977" s="166"/>
      <c r="H1977" s="166"/>
      <c r="I1977" s="166"/>
      <c r="J1977" s="166"/>
      <c r="K1977" s="166"/>
      <c r="L1977" s="166"/>
      <c r="M1977" s="166"/>
    </row>
    <row r="1978" spans="1:13" x14ac:dyDescent="0.3">
      <c r="A1978" s="105"/>
      <c r="B1978" s="244"/>
      <c r="C1978" s="269"/>
      <c r="D1978" s="239"/>
      <c r="E1978" s="270"/>
      <c r="F1978" s="166"/>
      <c r="G1978" s="166"/>
      <c r="H1978" s="166"/>
      <c r="I1978" s="166"/>
      <c r="J1978" s="166"/>
      <c r="K1978" s="166"/>
      <c r="L1978" s="166"/>
      <c r="M1978" s="166"/>
    </row>
    <row r="1979" spans="1:13" x14ac:dyDescent="0.3">
      <c r="A1979" s="105"/>
      <c r="B1979" s="244"/>
      <c r="C1979" s="269"/>
      <c r="D1979" s="239"/>
      <c r="E1979" s="270"/>
      <c r="F1979" s="166"/>
      <c r="G1979" s="166"/>
      <c r="H1979" s="166"/>
      <c r="I1979" s="166"/>
      <c r="J1979" s="166"/>
      <c r="K1979" s="166"/>
      <c r="L1979" s="166"/>
      <c r="M1979" s="166"/>
    </row>
    <row r="1980" spans="1:13" x14ac:dyDescent="0.3">
      <c r="A1980" s="105"/>
      <c r="B1980" s="244"/>
      <c r="C1980" s="269"/>
      <c r="D1980" s="239"/>
      <c r="E1980" s="270"/>
      <c r="F1980" s="166"/>
      <c r="G1980" s="166"/>
      <c r="H1980" s="166"/>
      <c r="I1980" s="166"/>
      <c r="J1980" s="166"/>
      <c r="K1980" s="166"/>
      <c r="L1980" s="166"/>
      <c r="M1980" s="166"/>
    </row>
    <row r="1981" spans="1:13" x14ac:dyDescent="0.3">
      <c r="A1981" s="105"/>
      <c r="B1981" s="244"/>
      <c r="C1981" s="269"/>
      <c r="D1981" s="239"/>
      <c r="E1981" s="270"/>
      <c r="F1981" s="166"/>
      <c r="G1981" s="166"/>
      <c r="H1981" s="166"/>
      <c r="I1981" s="166"/>
      <c r="J1981" s="166"/>
      <c r="K1981" s="166"/>
      <c r="L1981" s="166"/>
      <c r="M1981" s="166"/>
    </row>
    <row r="1982" spans="1:13" x14ac:dyDescent="0.3">
      <c r="A1982" s="105"/>
      <c r="B1982" s="244"/>
      <c r="C1982" s="269"/>
      <c r="D1982" s="239"/>
      <c r="E1982" s="270"/>
      <c r="F1982" s="166"/>
      <c r="G1982" s="166"/>
      <c r="H1982" s="166"/>
      <c r="I1982" s="166"/>
      <c r="J1982" s="166"/>
      <c r="K1982" s="166"/>
      <c r="L1982" s="166"/>
      <c r="M1982" s="166"/>
    </row>
    <row r="1983" spans="1:13" x14ac:dyDescent="0.3">
      <c r="A1983" s="105"/>
      <c r="B1983" s="244"/>
      <c r="C1983" s="269"/>
      <c r="D1983" s="239"/>
      <c r="E1983" s="270"/>
      <c r="F1983" s="166"/>
      <c r="G1983" s="166"/>
      <c r="H1983" s="166"/>
      <c r="I1983" s="166"/>
      <c r="J1983" s="166"/>
      <c r="K1983" s="166"/>
      <c r="L1983" s="166"/>
      <c r="M1983" s="166"/>
    </row>
    <row r="1984" spans="1:13" x14ac:dyDescent="0.3">
      <c r="A1984" s="105"/>
      <c r="B1984" s="244"/>
      <c r="C1984" s="269"/>
      <c r="D1984" s="239"/>
      <c r="E1984" s="270"/>
      <c r="F1984" s="166"/>
      <c r="G1984" s="166"/>
      <c r="H1984" s="166"/>
      <c r="I1984" s="166"/>
      <c r="J1984" s="166"/>
      <c r="K1984" s="166"/>
      <c r="L1984" s="166"/>
      <c r="M1984" s="166"/>
    </row>
    <row r="1985" spans="1:13" x14ac:dyDescent="0.3">
      <c r="A1985" s="105"/>
      <c r="B1985" s="244"/>
      <c r="C1985" s="269"/>
      <c r="D1985" s="239"/>
      <c r="E1985" s="270"/>
      <c r="F1985" s="166"/>
      <c r="G1985" s="166"/>
      <c r="H1985" s="166"/>
      <c r="I1985" s="166"/>
      <c r="J1985" s="166"/>
      <c r="K1985" s="166"/>
      <c r="L1985" s="166"/>
      <c r="M1985" s="166"/>
    </row>
    <row r="1986" spans="1:13" x14ac:dyDescent="0.3">
      <c r="A1986" s="105"/>
      <c r="B1986" s="244"/>
      <c r="C1986" s="269"/>
      <c r="D1986" s="239"/>
      <c r="E1986" s="270"/>
      <c r="F1986" s="166"/>
      <c r="G1986" s="166"/>
      <c r="H1986" s="166"/>
      <c r="I1986" s="166"/>
      <c r="J1986" s="166"/>
      <c r="K1986" s="166"/>
      <c r="L1986" s="166"/>
      <c r="M1986" s="166"/>
    </row>
    <row r="1987" spans="1:13" x14ac:dyDescent="0.3">
      <c r="A1987" s="105"/>
      <c r="B1987" s="244"/>
      <c r="C1987" s="269"/>
      <c r="D1987" s="239"/>
      <c r="E1987" s="270"/>
      <c r="F1987" s="166"/>
      <c r="G1987" s="166"/>
      <c r="H1987" s="166"/>
      <c r="I1987" s="166"/>
      <c r="J1987" s="166"/>
      <c r="K1987" s="166"/>
      <c r="L1987" s="166"/>
      <c r="M1987" s="166"/>
    </row>
    <row r="1988" spans="1:13" x14ac:dyDescent="0.3">
      <c r="A1988" s="105"/>
      <c r="B1988" s="244"/>
      <c r="C1988" s="269"/>
      <c r="D1988" s="239"/>
      <c r="E1988" s="270"/>
      <c r="F1988" s="166"/>
      <c r="G1988" s="166"/>
      <c r="H1988" s="166"/>
      <c r="I1988" s="166"/>
      <c r="J1988" s="166"/>
      <c r="K1988" s="166"/>
      <c r="L1988" s="166"/>
      <c r="M1988" s="166"/>
    </row>
    <row r="1989" spans="1:13" x14ac:dyDescent="0.3">
      <c r="A1989" s="105"/>
      <c r="B1989" s="244"/>
      <c r="C1989" s="269"/>
      <c r="D1989" s="239"/>
      <c r="E1989" s="270"/>
      <c r="F1989" s="166"/>
      <c r="G1989" s="166"/>
      <c r="H1989" s="166"/>
      <c r="I1989" s="166"/>
      <c r="J1989" s="166"/>
      <c r="K1989" s="166"/>
      <c r="L1989" s="166"/>
      <c r="M1989" s="166"/>
    </row>
    <row r="1990" spans="1:13" x14ac:dyDescent="0.3">
      <c r="A1990" s="105"/>
      <c r="B1990" s="244"/>
      <c r="C1990" s="269"/>
      <c r="D1990" s="239"/>
      <c r="E1990" s="270"/>
      <c r="F1990" s="166"/>
      <c r="G1990" s="166"/>
      <c r="H1990" s="166"/>
      <c r="I1990" s="166"/>
      <c r="J1990" s="166"/>
      <c r="K1990" s="166"/>
      <c r="L1990" s="166"/>
      <c r="M1990" s="166"/>
    </row>
    <row r="1991" spans="1:13" x14ac:dyDescent="0.3">
      <c r="A1991" s="105"/>
      <c r="B1991" s="244"/>
      <c r="C1991" s="269"/>
      <c r="D1991" s="239"/>
      <c r="E1991" s="270"/>
      <c r="F1991" s="166"/>
      <c r="G1991" s="166"/>
      <c r="H1991" s="166"/>
      <c r="I1991" s="166"/>
      <c r="J1991" s="166"/>
      <c r="K1991" s="166"/>
      <c r="L1991" s="166"/>
      <c r="M1991" s="166"/>
    </row>
    <row r="1992" spans="1:13" x14ac:dyDescent="0.3">
      <c r="A1992" s="105"/>
      <c r="B1992" s="244"/>
      <c r="C1992" s="269"/>
      <c r="D1992" s="239"/>
      <c r="E1992" s="270"/>
      <c r="F1992" s="166"/>
      <c r="G1992" s="166"/>
      <c r="H1992" s="166"/>
      <c r="I1992" s="166"/>
      <c r="J1992" s="166"/>
      <c r="K1992" s="166"/>
      <c r="L1992" s="166"/>
      <c r="M1992" s="166"/>
    </row>
    <row r="1993" spans="1:13" x14ac:dyDescent="0.3">
      <c r="A1993" s="105"/>
      <c r="B1993" s="244"/>
      <c r="C1993" s="269"/>
      <c r="D1993" s="239"/>
      <c r="E1993" s="270"/>
      <c r="F1993" s="166"/>
      <c r="G1993" s="166"/>
      <c r="H1993" s="166"/>
      <c r="I1993" s="166"/>
      <c r="J1993" s="166"/>
      <c r="K1993" s="166"/>
      <c r="L1993" s="166"/>
      <c r="M1993" s="166"/>
    </row>
    <row r="1994" spans="1:13" x14ac:dyDescent="0.3">
      <c r="A1994" s="105"/>
      <c r="B1994" s="244"/>
      <c r="C1994" s="269"/>
      <c r="D1994" s="239"/>
      <c r="E1994" s="270"/>
      <c r="F1994" s="166"/>
      <c r="G1994" s="166"/>
      <c r="H1994" s="166"/>
      <c r="I1994" s="166"/>
      <c r="J1994" s="166"/>
      <c r="K1994" s="166"/>
      <c r="L1994" s="166"/>
      <c r="M1994" s="166"/>
    </row>
    <row r="1995" spans="1:13" x14ac:dyDescent="0.3">
      <c r="A1995" s="105"/>
      <c r="B1995" s="244"/>
      <c r="C1995" s="269"/>
      <c r="D1995" s="239"/>
      <c r="E1995" s="270"/>
      <c r="F1995" s="166"/>
      <c r="G1995" s="166"/>
      <c r="H1995" s="166"/>
      <c r="I1995" s="166"/>
      <c r="J1995" s="166"/>
      <c r="K1995" s="166"/>
      <c r="L1995" s="166"/>
      <c r="M1995" s="166"/>
    </row>
    <row r="1996" spans="1:13" x14ac:dyDescent="0.3">
      <c r="A1996" s="105"/>
      <c r="B1996" s="244"/>
      <c r="C1996" s="269"/>
      <c r="D1996" s="239"/>
      <c r="E1996" s="270"/>
      <c r="F1996" s="166"/>
      <c r="G1996" s="166"/>
      <c r="H1996" s="166"/>
      <c r="I1996" s="166"/>
      <c r="J1996" s="166"/>
      <c r="K1996" s="166"/>
      <c r="L1996" s="166"/>
      <c r="M1996" s="166"/>
    </row>
    <row r="1997" spans="1:13" x14ac:dyDescent="0.3">
      <c r="A1997" s="105"/>
      <c r="B1997" s="244"/>
      <c r="C1997" s="269"/>
      <c r="D1997" s="239"/>
      <c r="E1997" s="270"/>
      <c r="F1997" s="166"/>
      <c r="G1997" s="166"/>
      <c r="H1997" s="166"/>
      <c r="I1997" s="166"/>
      <c r="J1997" s="166"/>
      <c r="K1997" s="166"/>
      <c r="L1997" s="166"/>
      <c r="M1997" s="166"/>
    </row>
    <row r="1998" spans="1:13" x14ac:dyDescent="0.3">
      <c r="A1998" s="105"/>
      <c r="B1998" s="244"/>
      <c r="C1998" s="269"/>
      <c r="D1998" s="239"/>
      <c r="E1998" s="270"/>
      <c r="F1998" s="166"/>
      <c r="G1998" s="166"/>
      <c r="H1998" s="166"/>
      <c r="I1998" s="166"/>
      <c r="J1998" s="166"/>
      <c r="K1998" s="166"/>
      <c r="L1998" s="166"/>
      <c r="M1998" s="166"/>
    </row>
    <row r="1999" spans="1:13" x14ac:dyDescent="0.3">
      <c r="A1999" s="105"/>
      <c r="B1999" s="244"/>
      <c r="C1999" s="269"/>
      <c r="D1999" s="239"/>
      <c r="E1999" s="270"/>
      <c r="F1999" s="166"/>
      <c r="G1999" s="166"/>
      <c r="H1999" s="166"/>
      <c r="I1999" s="166"/>
      <c r="J1999" s="166"/>
      <c r="K1999" s="166"/>
      <c r="L1999" s="166"/>
      <c r="M1999" s="166"/>
    </row>
    <row r="2000" spans="1:13" x14ac:dyDescent="0.3">
      <c r="A2000" s="105"/>
      <c r="B2000" s="244"/>
      <c r="C2000" s="269"/>
      <c r="D2000" s="239"/>
      <c r="E2000" s="270"/>
      <c r="F2000" s="166"/>
      <c r="G2000" s="166"/>
      <c r="H2000" s="166"/>
      <c r="I2000" s="166"/>
      <c r="J2000" s="166"/>
      <c r="K2000" s="166"/>
      <c r="L2000" s="166"/>
      <c r="M2000" s="166"/>
    </row>
    <row r="2001" spans="1:13" x14ac:dyDescent="0.3">
      <c r="A2001" s="105"/>
      <c r="B2001" s="244"/>
      <c r="C2001" s="269"/>
      <c r="D2001" s="239"/>
      <c r="E2001" s="270"/>
      <c r="F2001" s="166"/>
      <c r="G2001" s="166"/>
      <c r="H2001" s="166"/>
      <c r="I2001" s="166"/>
      <c r="J2001" s="166"/>
      <c r="K2001" s="166"/>
      <c r="L2001" s="166"/>
      <c r="M2001" s="166"/>
    </row>
    <row r="2002" spans="1:13" x14ac:dyDescent="0.3">
      <c r="A2002" s="105"/>
      <c r="B2002" s="244"/>
      <c r="C2002" s="269"/>
      <c r="D2002" s="239"/>
      <c r="E2002" s="270"/>
      <c r="F2002" s="166"/>
      <c r="G2002" s="166"/>
      <c r="H2002" s="166"/>
      <c r="I2002" s="166"/>
      <c r="J2002" s="166"/>
      <c r="K2002" s="166"/>
      <c r="L2002" s="166"/>
      <c r="M2002" s="166"/>
    </row>
    <row r="2003" spans="1:13" x14ac:dyDescent="0.3">
      <c r="A2003" s="105"/>
      <c r="B2003" s="244"/>
      <c r="C2003" s="269"/>
      <c r="D2003" s="239"/>
      <c r="E2003" s="270"/>
      <c r="F2003" s="166"/>
      <c r="G2003" s="166"/>
      <c r="H2003" s="166"/>
      <c r="I2003" s="166"/>
      <c r="J2003" s="166"/>
      <c r="K2003" s="166"/>
      <c r="L2003" s="166"/>
      <c r="M2003" s="166"/>
    </row>
    <row r="2004" spans="1:13" x14ac:dyDescent="0.3">
      <c r="A2004" s="105"/>
      <c r="B2004" s="244"/>
      <c r="C2004" s="269"/>
      <c r="D2004" s="239"/>
      <c r="E2004" s="270"/>
      <c r="F2004" s="166"/>
      <c r="G2004" s="166"/>
      <c r="H2004" s="166"/>
      <c r="I2004" s="166"/>
      <c r="J2004" s="166"/>
      <c r="K2004" s="166"/>
      <c r="L2004" s="166"/>
      <c r="M2004" s="166"/>
    </row>
    <row r="2005" spans="1:13" x14ac:dyDescent="0.3">
      <c r="A2005" s="105"/>
      <c r="B2005" s="244"/>
      <c r="C2005" s="269"/>
      <c r="D2005" s="239"/>
      <c r="E2005" s="270"/>
      <c r="F2005" s="166"/>
      <c r="G2005" s="166"/>
      <c r="H2005" s="166"/>
      <c r="I2005" s="166"/>
      <c r="J2005" s="166"/>
      <c r="K2005" s="166"/>
      <c r="L2005" s="166"/>
      <c r="M2005" s="166"/>
    </row>
    <row r="2006" spans="1:13" x14ac:dyDescent="0.3">
      <c r="A2006" s="105"/>
      <c r="B2006" s="244"/>
      <c r="C2006" s="269"/>
      <c r="D2006" s="239"/>
      <c r="E2006" s="270"/>
      <c r="F2006" s="166"/>
      <c r="G2006" s="166"/>
      <c r="H2006" s="166"/>
      <c r="I2006" s="166"/>
      <c r="J2006" s="166"/>
      <c r="K2006" s="166"/>
      <c r="L2006" s="166"/>
      <c r="M2006" s="166"/>
    </row>
    <row r="2007" spans="1:13" x14ac:dyDescent="0.3">
      <c r="A2007" s="105"/>
      <c r="B2007" s="244"/>
      <c r="C2007" s="269"/>
      <c r="D2007" s="239"/>
      <c r="E2007" s="270"/>
      <c r="F2007" s="166"/>
      <c r="G2007" s="166"/>
      <c r="H2007" s="166"/>
      <c r="I2007" s="166"/>
      <c r="J2007" s="166"/>
      <c r="K2007" s="166"/>
      <c r="L2007" s="166"/>
      <c r="M2007" s="166"/>
    </row>
    <row r="2008" spans="1:13" x14ac:dyDescent="0.3">
      <c r="A2008" s="105"/>
      <c r="B2008" s="244"/>
      <c r="C2008" s="269"/>
      <c r="D2008" s="239"/>
      <c r="E2008" s="270"/>
      <c r="F2008" s="166"/>
      <c r="G2008" s="166"/>
      <c r="H2008" s="166"/>
      <c r="I2008" s="166"/>
      <c r="J2008" s="166"/>
      <c r="K2008" s="166"/>
      <c r="L2008" s="166"/>
      <c r="M2008" s="166"/>
    </row>
    <row r="2009" spans="1:13" x14ac:dyDescent="0.3">
      <c r="A2009" s="105"/>
      <c r="B2009" s="244"/>
      <c r="C2009" s="269"/>
      <c r="D2009" s="239"/>
      <c r="E2009" s="270"/>
      <c r="F2009" s="166"/>
      <c r="G2009" s="166"/>
      <c r="H2009" s="166"/>
      <c r="I2009" s="166"/>
      <c r="J2009" s="166"/>
      <c r="K2009" s="166"/>
      <c r="L2009" s="166"/>
      <c r="M2009" s="166"/>
    </row>
    <row r="2010" spans="1:13" x14ac:dyDescent="0.3">
      <c r="A2010" s="105"/>
      <c r="B2010" s="244"/>
      <c r="C2010" s="269"/>
      <c r="D2010" s="239"/>
      <c r="E2010" s="270"/>
      <c r="F2010" s="166"/>
      <c r="G2010" s="166"/>
      <c r="H2010" s="166"/>
      <c r="I2010" s="166"/>
      <c r="J2010" s="166"/>
      <c r="K2010" s="166"/>
      <c r="L2010" s="166"/>
      <c r="M2010" s="166"/>
    </row>
    <row r="2011" spans="1:13" x14ac:dyDescent="0.3">
      <c r="A2011" s="105"/>
      <c r="B2011" s="244"/>
      <c r="C2011" s="269"/>
      <c r="D2011" s="239"/>
      <c r="E2011" s="270"/>
      <c r="F2011" s="166"/>
      <c r="G2011" s="166"/>
      <c r="H2011" s="166"/>
      <c r="I2011" s="166"/>
      <c r="J2011" s="166"/>
      <c r="K2011" s="166"/>
      <c r="L2011" s="166"/>
      <c r="M2011" s="166"/>
    </row>
    <row r="2012" spans="1:13" x14ac:dyDescent="0.3">
      <c r="A2012" s="105"/>
      <c r="B2012" s="244"/>
      <c r="C2012" s="269"/>
      <c r="D2012" s="239"/>
      <c r="E2012" s="270"/>
      <c r="F2012" s="166"/>
      <c r="G2012" s="166"/>
      <c r="H2012" s="166"/>
      <c r="I2012" s="166"/>
      <c r="J2012" s="166"/>
      <c r="K2012" s="166"/>
      <c r="L2012" s="166"/>
      <c r="M2012" s="166"/>
    </row>
    <row r="2013" spans="1:13" x14ac:dyDescent="0.3">
      <c r="A2013" s="105"/>
      <c r="B2013" s="244"/>
      <c r="C2013" s="269"/>
      <c r="D2013" s="239"/>
      <c r="E2013" s="270"/>
      <c r="F2013" s="166"/>
      <c r="G2013" s="166"/>
      <c r="H2013" s="166"/>
      <c r="I2013" s="166"/>
      <c r="J2013" s="166"/>
      <c r="K2013" s="166"/>
      <c r="L2013" s="166"/>
      <c r="M2013" s="166"/>
    </row>
    <row r="2014" spans="1:13" x14ac:dyDescent="0.3">
      <c r="A2014" s="105"/>
      <c r="B2014" s="244"/>
      <c r="C2014" s="269"/>
      <c r="D2014" s="239"/>
      <c r="E2014" s="270"/>
      <c r="F2014" s="166"/>
      <c r="G2014" s="166"/>
      <c r="H2014" s="166"/>
      <c r="I2014" s="166"/>
      <c r="J2014" s="166"/>
      <c r="K2014" s="166"/>
      <c r="L2014" s="166"/>
      <c r="M2014" s="166"/>
    </row>
    <row r="2015" spans="1:13" x14ac:dyDescent="0.3">
      <c r="A2015" s="105"/>
      <c r="B2015" s="244"/>
      <c r="C2015" s="269"/>
      <c r="D2015" s="239"/>
      <c r="E2015" s="270"/>
      <c r="F2015" s="166"/>
      <c r="G2015" s="166"/>
      <c r="H2015" s="166"/>
      <c r="I2015" s="166"/>
      <c r="J2015" s="166"/>
      <c r="K2015" s="166"/>
      <c r="L2015" s="166"/>
      <c r="M2015" s="166"/>
    </row>
    <row r="2016" spans="1:13" x14ac:dyDescent="0.3">
      <c r="A2016" s="105"/>
      <c r="B2016" s="244"/>
      <c r="C2016" s="269"/>
      <c r="D2016" s="239"/>
      <c r="E2016" s="270"/>
      <c r="F2016" s="166"/>
      <c r="G2016" s="166"/>
      <c r="H2016" s="166"/>
      <c r="I2016" s="166"/>
      <c r="J2016" s="166"/>
      <c r="K2016" s="166"/>
      <c r="L2016" s="166"/>
      <c r="M2016" s="166"/>
    </row>
    <row r="2017" spans="1:13" x14ac:dyDescent="0.3">
      <c r="A2017" s="105"/>
      <c r="B2017" s="244"/>
      <c r="C2017" s="269"/>
      <c r="D2017" s="239"/>
      <c r="E2017" s="270"/>
      <c r="F2017" s="166"/>
      <c r="G2017" s="166"/>
      <c r="H2017" s="166"/>
      <c r="I2017" s="166"/>
      <c r="J2017" s="166"/>
      <c r="K2017" s="166"/>
      <c r="L2017" s="166"/>
      <c r="M2017" s="166"/>
    </row>
    <row r="2018" spans="1:13" x14ac:dyDescent="0.3">
      <c r="A2018" s="105"/>
      <c r="B2018" s="244"/>
      <c r="C2018" s="269"/>
      <c r="D2018" s="239"/>
      <c r="E2018" s="270"/>
      <c r="F2018" s="166"/>
      <c r="G2018" s="166"/>
      <c r="H2018" s="166"/>
      <c r="I2018" s="166"/>
      <c r="J2018" s="166"/>
      <c r="K2018" s="166"/>
      <c r="L2018" s="166"/>
      <c r="M2018" s="166"/>
    </row>
    <row r="2019" spans="1:13" x14ac:dyDescent="0.3">
      <c r="A2019" s="105"/>
      <c r="B2019" s="244"/>
      <c r="C2019" s="269"/>
      <c r="D2019" s="239"/>
      <c r="E2019" s="270"/>
      <c r="F2019" s="166"/>
      <c r="G2019" s="166"/>
      <c r="H2019" s="166"/>
      <c r="I2019" s="166"/>
      <c r="J2019" s="166"/>
      <c r="K2019" s="166"/>
      <c r="L2019" s="166"/>
      <c r="M2019" s="166"/>
    </row>
    <row r="2020" spans="1:13" x14ac:dyDescent="0.3">
      <c r="A2020" s="105"/>
      <c r="B2020" s="244"/>
      <c r="C2020" s="269"/>
      <c r="D2020" s="239"/>
      <c r="E2020" s="270"/>
      <c r="F2020" s="166"/>
      <c r="G2020" s="166"/>
      <c r="H2020" s="166"/>
      <c r="I2020" s="166"/>
      <c r="J2020" s="166"/>
      <c r="K2020" s="166"/>
      <c r="L2020" s="166"/>
      <c r="M2020" s="166"/>
    </row>
    <row r="2021" spans="1:13" x14ac:dyDescent="0.3">
      <c r="A2021" s="105"/>
      <c r="B2021" s="244"/>
      <c r="C2021" s="269"/>
      <c r="D2021" s="239"/>
      <c r="E2021" s="270"/>
      <c r="F2021" s="166"/>
      <c r="G2021" s="166"/>
      <c r="H2021" s="166"/>
      <c r="I2021" s="166"/>
      <c r="J2021" s="166"/>
      <c r="K2021" s="166"/>
      <c r="L2021" s="166"/>
      <c r="M2021" s="166"/>
    </row>
    <row r="2022" spans="1:13" x14ac:dyDescent="0.3">
      <c r="A2022" s="105"/>
      <c r="B2022" s="244"/>
      <c r="C2022" s="269"/>
      <c r="D2022" s="239"/>
      <c r="E2022" s="270"/>
      <c r="F2022" s="166"/>
      <c r="G2022" s="166"/>
      <c r="H2022" s="166"/>
      <c r="I2022" s="166"/>
      <c r="J2022" s="166"/>
      <c r="K2022" s="166"/>
      <c r="L2022" s="166"/>
      <c r="M2022" s="166"/>
    </row>
    <row r="2023" spans="1:13" x14ac:dyDescent="0.3">
      <c r="A2023" s="105"/>
      <c r="B2023" s="244"/>
      <c r="C2023" s="269"/>
      <c r="D2023" s="239"/>
      <c r="E2023" s="270"/>
      <c r="F2023" s="166"/>
      <c r="G2023" s="166"/>
      <c r="H2023" s="166"/>
      <c r="I2023" s="166"/>
      <c r="J2023" s="166"/>
      <c r="K2023" s="166"/>
      <c r="L2023" s="166"/>
      <c r="M2023" s="166"/>
    </row>
    <row r="2024" spans="1:13" x14ac:dyDescent="0.3">
      <c r="A2024" s="105"/>
      <c r="B2024" s="244"/>
      <c r="C2024" s="269"/>
      <c r="D2024" s="239"/>
      <c r="E2024" s="270"/>
      <c r="F2024" s="166"/>
      <c r="G2024" s="166"/>
      <c r="H2024" s="166"/>
      <c r="I2024" s="166"/>
      <c r="J2024" s="166"/>
      <c r="K2024" s="166"/>
      <c r="L2024" s="166"/>
      <c r="M2024" s="166"/>
    </row>
    <row r="2025" spans="1:13" x14ac:dyDescent="0.3">
      <c r="A2025" s="105"/>
      <c r="B2025" s="244"/>
      <c r="C2025" s="269"/>
      <c r="D2025" s="239"/>
      <c r="E2025" s="270"/>
      <c r="F2025" s="166"/>
      <c r="G2025" s="166"/>
      <c r="H2025" s="166"/>
      <c r="I2025" s="166"/>
      <c r="J2025" s="166"/>
      <c r="K2025" s="166"/>
      <c r="L2025" s="166"/>
      <c r="M2025" s="166"/>
    </row>
    <row r="2026" spans="1:13" x14ac:dyDescent="0.3">
      <c r="A2026" s="105"/>
      <c r="B2026" s="244"/>
      <c r="C2026" s="269"/>
      <c r="D2026" s="239"/>
      <c r="E2026" s="270"/>
      <c r="F2026" s="166"/>
      <c r="G2026" s="166"/>
      <c r="H2026" s="166"/>
      <c r="I2026" s="166"/>
      <c r="J2026" s="166"/>
      <c r="K2026" s="166"/>
      <c r="L2026" s="166"/>
      <c r="M2026" s="166"/>
    </row>
    <row r="2027" spans="1:13" x14ac:dyDescent="0.3">
      <c r="A2027" s="105"/>
      <c r="B2027" s="244"/>
      <c r="C2027" s="269"/>
      <c r="D2027" s="239"/>
      <c r="E2027" s="270"/>
      <c r="F2027" s="166"/>
      <c r="G2027" s="166"/>
      <c r="H2027" s="166"/>
      <c r="I2027" s="166"/>
      <c r="J2027" s="166"/>
      <c r="K2027" s="166"/>
      <c r="L2027" s="166"/>
      <c r="M2027" s="166"/>
    </row>
    <row r="2028" spans="1:13" x14ac:dyDescent="0.3">
      <c r="A2028" s="105"/>
      <c r="B2028" s="244"/>
      <c r="C2028" s="269"/>
      <c r="D2028" s="239"/>
      <c r="E2028" s="270"/>
      <c r="F2028" s="166"/>
      <c r="G2028" s="166"/>
      <c r="H2028" s="166"/>
      <c r="I2028" s="166"/>
      <c r="J2028" s="166"/>
      <c r="K2028" s="166"/>
      <c r="L2028" s="166"/>
      <c r="M2028" s="166"/>
    </row>
    <row r="2029" spans="1:13" x14ac:dyDescent="0.3">
      <c r="A2029" s="105"/>
      <c r="B2029" s="244"/>
      <c r="C2029" s="269"/>
      <c r="D2029" s="239"/>
      <c r="E2029" s="270"/>
      <c r="F2029" s="166"/>
      <c r="G2029" s="166"/>
      <c r="H2029" s="166"/>
      <c r="I2029" s="166"/>
      <c r="J2029" s="166"/>
      <c r="K2029" s="166"/>
      <c r="L2029" s="166"/>
      <c r="M2029" s="166"/>
    </row>
    <row r="2030" spans="1:13" x14ac:dyDescent="0.3">
      <c r="A2030" s="105"/>
      <c r="B2030" s="244"/>
      <c r="C2030" s="269"/>
      <c r="D2030" s="239"/>
      <c r="E2030" s="270"/>
      <c r="F2030" s="166"/>
      <c r="G2030" s="166"/>
      <c r="H2030" s="166"/>
      <c r="I2030" s="166"/>
      <c r="J2030" s="166"/>
      <c r="K2030" s="166"/>
      <c r="L2030" s="166"/>
      <c r="M2030" s="166"/>
    </row>
    <row r="2031" spans="1:13" x14ac:dyDescent="0.3">
      <c r="A2031" s="105"/>
      <c r="B2031" s="244"/>
      <c r="C2031" s="269"/>
      <c r="D2031" s="239"/>
      <c r="E2031" s="270"/>
      <c r="F2031" s="166"/>
      <c r="G2031" s="166"/>
      <c r="H2031" s="166"/>
      <c r="I2031" s="166"/>
      <c r="J2031" s="166"/>
      <c r="K2031" s="166"/>
      <c r="L2031" s="166"/>
      <c r="M2031" s="166"/>
    </row>
    <row r="2032" spans="1:13" x14ac:dyDescent="0.3">
      <c r="A2032" s="105"/>
      <c r="B2032" s="244"/>
      <c r="C2032" s="269"/>
      <c r="D2032" s="239"/>
      <c r="E2032" s="270"/>
      <c r="F2032" s="166"/>
      <c r="G2032" s="166"/>
      <c r="H2032" s="166"/>
      <c r="I2032" s="166"/>
      <c r="J2032" s="166"/>
      <c r="K2032" s="166"/>
      <c r="L2032" s="166"/>
      <c r="M2032" s="166"/>
    </row>
    <row r="2033" spans="1:13" x14ac:dyDescent="0.3">
      <c r="A2033" s="105"/>
      <c r="B2033" s="244"/>
      <c r="C2033" s="269"/>
      <c r="D2033" s="239"/>
      <c r="E2033" s="270"/>
      <c r="F2033" s="166"/>
      <c r="G2033" s="166"/>
      <c r="H2033" s="166"/>
      <c r="I2033" s="166"/>
      <c r="J2033" s="166"/>
      <c r="K2033" s="166"/>
      <c r="L2033" s="166"/>
      <c r="M2033" s="166"/>
    </row>
    <row r="2034" spans="1:13" x14ac:dyDescent="0.3">
      <c r="A2034" s="105"/>
      <c r="B2034" s="244"/>
      <c r="C2034" s="269"/>
      <c r="D2034" s="239"/>
      <c r="E2034" s="270"/>
      <c r="F2034" s="166"/>
      <c r="G2034" s="166"/>
      <c r="H2034" s="166"/>
      <c r="I2034" s="166"/>
      <c r="J2034" s="166"/>
      <c r="K2034" s="166"/>
      <c r="L2034" s="166"/>
      <c r="M2034" s="166"/>
    </row>
    <row r="2035" spans="1:13" x14ac:dyDescent="0.3">
      <c r="A2035" s="105"/>
      <c r="B2035" s="244"/>
      <c r="C2035" s="269"/>
      <c r="D2035" s="239"/>
      <c r="E2035" s="270"/>
      <c r="F2035" s="166"/>
      <c r="G2035" s="166"/>
      <c r="H2035" s="166"/>
      <c r="I2035" s="166"/>
      <c r="J2035" s="166"/>
      <c r="K2035" s="166"/>
      <c r="L2035" s="166"/>
      <c r="M2035" s="166"/>
    </row>
    <row r="2036" spans="1:13" x14ac:dyDescent="0.3">
      <c r="A2036" s="105"/>
      <c r="B2036" s="244"/>
      <c r="C2036" s="269"/>
      <c r="D2036" s="239"/>
      <c r="E2036" s="270"/>
      <c r="F2036" s="166"/>
      <c r="G2036" s="166"/>
      <c r="H2036" s="166"/>
      <c r="I2036" s="166"/>
      <c r="J2036" s="166"/>
      <c r="K2036" s="166"/>
      <c r="L2036" s="166"/>
      <c r="M2036" s="166"/>
    </row>
    <row r="2037" spans="1:13" x14ac:dyDescent="0.3">
      <c r="A2037" s="105"/>
      <c r="B2037" s="244"/>
      <c r="C2037" s="269"/>
      <c r="D2037" s="239"/>
      <c r="E2037" s="270"/>
      <c r="F2037" s="166"/>
      <c r="G2037" s="166"/>
      <c r="H2037" s="166"/>
      <c r="I2037" s="166"/>
      <c r="J2037" s="166"/>
      <c r="K2037" s="166"/>
      <c r="L2037" s="166"/>
      <c r="M2037" s="166"/>
    </row>
    <row r="2038" spans="1:13" x14ac:dyDescent="0.3">
      <c r="A2038" s="105"/>
      <c r="B2038" s="244"/>
      <c r="C2038" s="269"/>
      <c r="D2038" s="239"/>
      <c r="E2038" s="270"/>
      <c r="F2038" s="166"/>
      <c r="G2038" s="166"/>
      <c r="H2038" s="166"/>
      <c r="I2038" s="166"/>
      <c r="J2038" s="166"/>
      <c r="K2038" s="166"/>
      <c r="L2038" s="166"/>
      <c r="M2038" s="166"/>
    </row>
    <row r="2039" spans="1:13" x14ac:dyDescent="0.3">
      <c r="A2039" s="105"/>
      <c r="B2039" s="244"/>
      <c r="C2039" s="269"/>
      <c r="D2039" s="239"/>
      <c r="E2039" s="270"/>
      <c r="F2039" s="166"/>
      <c r="G2039" s="166"/>
      <c r="H2039" s="166"/>
      <c r="I2039" s="166"/>
      <c r="J2039" s="166"/>
      <c r="K2039" s="166"/>
      <c r="L2039" s="166"/>
      <c r="M2039" s="166"/>
    </row>
    <row r="2040" spans="1:13" x14ac:dyDescent="0.3">
      <c r="A2040" s="105"/>
      <c r="B2040" s="244"/>
      <c r="C2040" s="269"/>
      <c r="D2040" s="239"/>
      <c r="E2040" s="270"/>
      <c r="F2040" s="166"/>
      <c r="G2040" s="166"/>
      <c r="H2040" s="166"/>
      <c r="I2040" s="166"/>
      <c r="J2040" s="166"/>
      <c r="K2040" s="166"/>
      <c r="L2040" s="166"/>
      <c r="M2040" s="166"/>
    </row>
    <row r="2041" spans="1:13" x14ac:dyDescent="0.3">
      <c r="A2041" s="105"/>
      <c r="B2041" s="244"/>
      <c r="C2041" s="269"/>
      <c r="D2041" s="239"/>
      <c r="E2041" s="270"/>
      <c r="F2041" s="166"/>
      <c r="G2041" s="166"/>
      <c r="H2041" s="166"/>
      <c r="I2041" s="166"/>
      <c r="J2041" s="166"/>
      <c r="K2041" s="166"/>
      <c r="L2041" s="166"/>
      <c r="M2041" s="166"/>
    </row>
    <row r="2042" spans="1:13" x14ac:dyDescent="0.3">
      <c r="A2042" s="105"/>
      <c r="B2042" s="244"/>
      <c r="C2042" s="269"/>
      <c r="D2042" s="239"/>
      <c r="E2042" s="270"/>
      <c r="F2042" s="166"/>
      <c r="G2042" s="166"/>
      <c r="H2042" s="166"/>
      <c r="I2042" s="166"/>
      <c r="J2042" s="166"/>
      <c r="K2042" s="166"/>
      <c r="L2042" s="166"/>
      <c r="M2042" s="166"/>
    </row>
    <row r="2043" spans="1:13" x14ac:dyDescent="0.3">
      <c r="A2043" s="105"/>
      <c r="B2043" s="244"/>
      <c r="C2043" s="269"/>
      <c r="D2043" s="239"/>
      <c r="E2043" s="270"/>
      <c r="F2043" s="166"/>
      <c r="G2043" s="166"/>
      <c r="H2043" s="166"/>
      <c r="I2043" s="166"/>
      <c r="J2043" s="166"/>
      <c r="K2043" s="166"/>
      <c r="L2043" s="166"/>
      <c r="M2043" s="166"/>
    </row>
    <row r="2044" spans="1:13" x14ac:dyDescent="0.3">
      <c r="A2044" s="105"/>
      <c r="B2044" s="244"/>
      <c r="C2044" s="269"/>
      <c r="D2044" s="239"/>
      <c r="E2044" s="270"/>
      <c r="F2044" s="166"/>
      <c r="G2044" s="166"/>
      <c r="H2044" s="166"/>
      <c r="I2044" s="166"/>
      <c r="J2044" s="166"/>
      <c r="K2044" s="166"/>
      <c r="L2044" s="166"/>
      <c r="M2044" s="166"/>
    </row>
    <row r="2045" spans="1:13" x14ac:dyDescent="0.3">
      <c r="A2045" s="105"/>
      <c r="B2045" s="244"/>
      <c r="C2045" s="269"/>
      <c r="D2045" s="239"/>
      <c r="E2045" s="270"/>
      <c r="F2045" s="166"/>
      <c r="G2045" s="166"/>
      <c r="H2045" s="166"/>
      <c r="I2045" s="166"/>
      <c r="J2045" s="166"/>
      <c r="K2045" s="166"/>
      <c r="L2045" s="166"/>
      <c r="M2045" s="166"/>
    </row>
    <row r="2046" spans="1:13" x14ac:dyDescent="0.3">
      <c r="A2046" s="105"/>
      <c r="B2046" s="244"/>
      <c r="C2046" s="269"/>
      <c r="D2046" s="239"/>
      <c r="E2046" s="270"/>
      <c r="F2046" s="166"/>
      <c r="G2046" s="166"/>
      <c r="H2046" s="166"/>
      <c r="I2046" s="166"/>
      <c r="J2046" s="166"/>
      <c r="K2046" s="166"/>
      <c r="L2046" s="166"/>
      <c r="M2046" s="166"/>
    </row>
    <row r="2047" spans="1:13" x14ac:dyDescent="0.3">
      <c r="A2047" s="105"/>
      <c r="B2047" s="244"/>
      <c r="C2047" s="269"/>
      <c r="D2047" s="239"/>
      <c r="E2047" s="270"/>
      <c r="F2047" s="166"/>
      <c r="G2047" s="166"/>
      <c r="H2047" s="166"/>
      <c r="I2047" s="166"/>
      <c r="J2047" s="166"/>
      <c r="K2047" s="166"/>
      <c r="L2047" s="166"/>
      <c r="M2047" s="166"/>
    </row>
    <row r="2048" spans="1:13" x14ac:dyDescent="0.3">
      <c r="A2048" s="105"/>
      <c r="B2048" s="244"/>
      <c r="C2048" s="269"/>
      <c r="D2048" s="239"/>
      <c r="E2048" s="270"/>
      <c r="F2048" s="166"/>
      <c r="G2048" s="166"/>
      <c r="H2048" s="166"/>
      <c r="I2048" s="166"/>
      <c r="J2048" s="166"/>
      <c r="K2048" s="166"/>
      <c r="L2048" s="166"/>
      <c r="M2048" s="166"/>
    </row>
    <row r="2049" spans="1:13" x14ac:dyDescent="0.3">
      <c r="A2049" s="105"/>
      <c r="B2049" s="244"/>
      <c r="C2049" s="269"/>
      <c r="D2049" s="239"/>
      <c r="E2049" s="270"/>
      <c r="F2049" s="166"/>
      <c r="G2049" s="166"/>
      <c r="H2049" s="166"/>
      <c r="I2049" s="166"/>
      <c r="J2049" s="166"/>
      <c r="K2049" s="166"/>
      <c r="L2049" s="166"/>
      <c r="M2049" s="166"/>
    </row>
    <row r="2050" spans="1:13" x14ac:dyDescent="0.3">
      <c r="A2050" s="105"/>
      <c r="B2050" s="244"/>
      <c r="C2050" s="269"/>
      <c r="D2050" s="239"/>
      <c r="E2050" s="270"/>
      <c r="F2050" s="166"/>
      <c r="G2050" s="166"/>
      <c r="H2050" s="166"/>
      <c r="I2050" s="166"/>
      <c r="J2050" s="166"/>
      <c r="K2050" s="166"/>
      <c r="L2050" s="166"/>
      <c r="M2050" s="166"/>
    </row>
    <row r="2051" spans="1:13" x14ac:dyDescent="0.3">
      <c r="A2051" s="105"/>
      <c r="B2051" s="244"/>
      <c r="C2051" s="269"/>
      <c r="D2051" s="239"/>
      <c r="E2051" s="270"/>
      <c r="F2051" s="166"/>
      <c r="G2051" s="166"/>
      <c r="H2051" s="166"/>
      <c r="I2051" s="166"/>
      <c r="J2051" s="166"/>
      <c r="K2051" s="166"/>
      <c r="L2051" s="166"/>
      <c r="M2051" s="166"/>
    </row>
    <row r="2052" spans="1:13" x14ac:dyDescent="0.3">
      <c r="A2052" s="105"/>
      <c r="B2052" s="244"/>
      <c r="C2052" s="269"/>
      <c r="D2052" s="239"/>
      <c r="E2052" s="270"/>
      <c r="F2052" s="166"/>
      <c r="G2052" s="166"/>
      <c r="H2052" s="166"/>
      <c r="I2052" s="166"/>
      <c r="J2052" s="166"/>
      <c r="K2052" s="166"/>
      <c r="L2052" s="166"/>
      <c r="M2052" s="166"/>
    </row>
    <row r="2053" spans="1:13" x14ac:dyDescent="0.3">
      <c r="A2053" s="105"/>
      <c r="B2053" s="244"/>
      <c r="C2053" s="269"/>
      <c r="D2053" s="239"/>
      <c r="E2053" s="270"/>
      <c r="F2053" s="166"/>
      <c r="G2053" s="166"/>
      <c r="H2053" s="166"/>
      <c r="I2053" s="166"/>
      <c r="J2053" s="166"/>
      <c r="K2053" s="166"/>
      <c r="L2053" s="166"/>
      <c r="M2053" s="166"/>
    </row>
    <row r="2054" spans="1:13" x14ac:dyDescent="0.3">
      <c r="A2054" s="105"/>
      <c r="B2054" s="244"/>
      <c r="C2054" s="269"/>
      <c r="D2054" s="239"/>
      <c r="E2054" s="270"/>
      <c r="F2054" s="166"/>
    </row>
    <row r="2055" spans="1:13" x14ac:dyDescent="0.3">
      <c r="A2055" s="105"/>
      <c r="B2055" s="244"/>
      <c r="C2055" s="269"/>
      <c r="D2055" s="239"/>
      <c r="E2055" s="270"/>
      <c r="F2055" s="166"/>
    </row>
    <row r="2056" spans="1:13" x14ac:dyDescent="0.3">
      <c r="A2056" s="105"/>
      <c r="B2056" s="244"/>
      <c r="C2056" s="269"/>
      <c r="D2056" s="239"/>
      <c r="E2056" s="270"/>
      <c r="F2056" s="166"/>
    </row>
    <row r="2057" spans="1:13" x14ac:dyDescent="0.3">
      <c r="A2057" s="105"/>
      <c r="B2057" s="244"/>
      <c r="C2057" s="269"/>
      <c r="D2057" s="239"/>
      <c r="E2057" s="270"/>
      <c r="F2057" s="166"/>
    </row>
    <row r="2058" spans="1:13" x14ac:dyDescent="0.3">
      <c r="A2058" s="105"/>
      <c r="B2058" s="244"/>
      <c r="C2058" s="269"/>
      <c r="D2058" s="239"/>
      <c r="E2058" s="270"/>
      <c r="F2058" s="166"/>
    </row>
    <row r="2059" spans="1:13" x14ac:dyDescent="0.3">
      <c r="A2059" s="105"/>
      <c r="B2059" s="244"/>
      <c r="C2059" s="269"/>
      <c r="D2059" s="239"/>
      <c r="E2059" s="270"/>
      <c r="F2059" s="166"/>
    </row>
    <row r="2060" spans="1:13" x14ac:dyDescent="0.3">
      <c r="A2060" s="105"/>
      <c r="B2060" s="244"/>
      <c r="C2060" s="269"/>
      <c r="D2060" s="239"/>
      <c r="E2060" s="270"/>
      <c r="F2060" s="166"/>
    </row>
    <row r="2061" spans="1:13" x14ac:dyDescent="0.3">
      <c r="A2061" s="105"/>
      <c r="B2061" s="244"/>
      <c r="C2061" s="269"/>
      <c r="D2061" s="239"/>
      <c r="E2061" s="270"/>
      <c r="F2061" s="166"/>
    </row>
    <row r="2062" spans="1:13" x14ac:dyDescent="0.3">
      <c r="A2062" s="105"/>
      <c r="B2062" s="244"/>
      <c r="C2062" s="269"/>
      <c r="D2062" s="239"/>
      <c r="E2062" s="270"/>
      <c r="F2062" s="166"/>
    </row>
    <row r="2063" spans="1:13" x14ac:dyDescent="0.3">
      <c r="A2063" s="105"/>
      <c r="B2063" s="244"/>
      <c r="C2063" s="269"/>
      <c r="D2063" s="239"/>
      <c r="E2063" s="270"/>
      <c r="F2063" s="166"/>
    </row>
    <row r="2064" spans="1:13" x14ac:dyDescent="0.3">
      <c r="A2064" s="105"/>
      <c r="B2064" s="244"/>
      <c r="C2064" s="269"/>
      <c r="D2064" s="239"/>
      <c r="E2064" s="270"/>
      <c r="F2064" s="166"/>
    </row>
    <row r="2065" spans="1:6" x14ac:dyDescent="0.3">
      <c r="A2065" s="105"/>
      <c r="B2065" s="244"/>
      <c r="C2065" s="269"/>
      <c r="D2065" s="239"/>
      <c r="E2065" s="270"/>
      <c r="F2065" s="166"/>
    </row>
    <row r="2066" spans="1:6" x14ac:dyDescent="0.3">
      <c r="A2066" s="105"/>
      <c r="B2066" s="244"/>
      <c r="C2066" s="269"/>
      <c r="D2066" s="239"/>
      <c r="E2066" s="270"/>
      <c r="F2066" s="166"/>
    </row>
    <row r="2067" spans="1:6" x14ac:dyDescent="0.3">
      <c r="A2067" s="105"/>
      <c r="B2067" s="244"/>
      <c r="C2067" s="269"/>
      <c r="D2067" s="239"/>
      <c r="E2067" s="270"/>
      <c r="F2067" s="166"/>
    </row>
    <row r="2068" spans="1:6" x14ac:dyDescent="0.3">
      <c r="A2068" s="105"/>
      <c r="B2068" s="244"/>
      <c r="C2068" s="269"/>
      <c r="D2068" s="239"/>
      <c r="E2068" s="270"/>
      <c r="F2068" s="166"/>
    </row>
    <row r="2069" spans="1:6" x14ac:dyDescent="0.3">
      <c r="A2069" s="105"/>
      <c r="B2069" s="244"/>
      <c r="C2069" s="269"/>
      <c r="D2069" s="239"/>
      <c r="E2069" s="270"/>
      <c r="F2069" s="166"/>
    </row>
    <row r="2070" spans="1:6" x14ac:dyDescent="0.3">
      <c r="A2070" s="105"/>
      <c r="B2070" s="244"/>
      <c r="C2070" s="269"/>
      <c r="D2070" s="239"/>
      <c r="E2070" s="270"/>
      <c r="F2070" s="166"/>
    </row>
    <row r="2071" spans="1:6" x14ac:dyDescent="0.3">
      <c r="A2071" s="105"/>
      <c r="B2071" s="244"/>
      <c r="C2071" s="269"/>
      <c r="D2071" s="239"/>
      <c r="E2071" s="270"/>
      <c r="F2071" s="166"/>
    </row>
    <row r="2072" spans="1:6" x14ac:dyDescent="0.3">
      <c r="A2072" s="105"/>
      <c r="B2072" s="244"/>
      <c r="C2072" s="269"/>
      <c r="D2072" s="239"/>
      <c r="E2072" s="270"/>
      <c r="F2072" s="166"/>
    </row>
    <row r="2073" spans="1:6" x14ac:dyDescent="0.3">
      <c r="A2073" s="105"/>
      <c r="B2073" s="244"/>
      <c r="C2073" s="269"/>
      <c r="D2073" s="239"/>
      <c r="E2073" s="270"/>
      <c r="F2073" s="166"/>
    </row>
    <row r="2074" spans="1:6" x14ac:dyDescent="0.3">
      <c r="A2074" s="105"/>
      <c r="B2074" s="244"/>
      <c r="C2074" s="269"/>
      <c r="D2074" s="239"/>
      <c r="E2074" s="270"/>
      <c r="F2074" s="166"/>
    </row>
    <row r="2075" spans="1:6" x14ac:dyDescent="0.3">
      <c r="A2075" s="105"/>
      <c r="B2075" s="244"/>
      <c r="C2075" s="269"/>
      <c r="D2075" s="239"/>
      <c r="E2075" s="270"/>
      <c r="F2075" s="166"/>
    </row>
    <row r="2076" spans="1:6" x14ac:dyDescent="0.3">
      <c r="A2076" s="105"/>
      <c r="B2076" s="244"/>
      <c r="C2076" s="269"/>
      <c r="D2076" s="239"/>
      <c r="E2076" s="270"/>
      <c r="F2076" s="166"/>
    </row>
    <row r="2077" spans="1:6" x14ac:dyDescent="0.3">
      <c r="A2077" s="105"/>
      <c r="B2077" s="244"/>
      <c r="C2077" s="269"/>
      <c r="D2077" s="239"/>
      <c r="E2077" s="270"/>
      <c r="F2077" s="166"/>
    </row>
    <row r="2078" spans="1:6" x14ac:dyDescent="0.3">
      <c r="A2078" s="105"/>
      <c r="B2078" s="244"/>
      <c r="C2078" s="269"/>
      <c r="D2078" s="239"/>
      <c r="E2078" s="270"/>
      <c r="F2078" s="166"/>
    </row>
    <row r="2079" spans="1:6" x14ac:dyDescent="0.3">
      <c r="A2079" s="105"/>
      <c r="B2079" s="244"/>
      <c r="C2079" s="269"/>
      <c r="D2079" s="239"/>
      <c r="E2079" s="270"/>
      <c r="F2079" s="166"/>
    </row>
    <row r="2080" spans="1:6" x14ac:dyDescent="0.3">
      <c r="A2080" s="105"/>
      <c r="B2080" s="244"/>
      <c r="C2080" s="269"/>
      <c r="D2080" s="239"/>
      <c r="E2080" s="270"/>
      <c r="F2080" s="166"/>
    </row>
    <row r="2081" spans="1:6" x14ac:dyDescent="0.3">
      <c r="A2081" s="105"/>
      <c r="B2081" s="244"/>
      <c r="C2081" s="269"/>
      <c r="D2081" s="239"/>
      <c r="E2081" s="270"/>
      <c r="F2081" s="166"/>
    </row>
    <row r="2082" spans="1:6" x14ac:dyDescent="0.3">
      <c r="A2082" s="105"/>
      <c r="B2082" s="244"/>
      <c r="C2082" s="269"/>
      <c r="D2082" s="239"/>
      <c r="E2082" s="270"/>
      <c r="F2082" s="166"/>
    </row>
    <row r="2083" spans="1:6" x14ac:dyDescent="0.3">
      <c r="A2083" s="105"/>
      <c r="B2083" s="244"/>
      <c r="C2083" s="269"/>
      <c r="D2083" s="239"/>
      <c r="E2083" s="270"/>
      <c r="F2083" s="166"/>
    </row>
    <row r="2084" spans="1:6" x14ac:dyDescent="0.3">
      <c r="A2084" s="105"/>
      <c r="B2084" s="244"/>
      <c r="C2084" s="269"/>
      <c r="D2084" s="239"/>
      <c r="E2084" s="270"/>
      <c r="F2084" s="166"/>
    </row>
    <row r="2085" spans="1:6" x14ac:dyDescent="0.3">
      <c r="A2085" s="105"/>
      <c r="B2085" s="244"/>
      <c r="C2085" s="269"/>
      <c r="D2085" s="239"/>
      <c r="E2085" s="270"/>
      <c r="F2085" s="166"/>
    </row>
    <row r="2086" spans="1:6" x14ac:dyDescent="0.3">
      <c r="A2086" s="105"/>
      <c r="B2086" s="244"/>
      <c r="C2086" s="269"/>
      <c r="D2086" s="239"/>
      <c r="E2086" s="270"/>
      <c r="F2086" s="166"/>
    </row>
    <row r="2087" spans="1:6" x14ac:dyDescent="0.3">
      <c r="A2087" s="105"/>
      <c r="B2087" s="244"/>
      <c r="C2087" s="269"/>
      <c r="D2087" s="239"/>
      <c r="E2087" s="270"/>
      <c r="F2087" s="166"/>
    </row>
    <row r="2088" spans="1:6" x14ac:dyDescent="0.3">
      <c r="A2088" s="105"/>
      <c r="B2088" s="244"/>
      <c r="C2088" s="269"/>
      <c r="D2088" s="239"/>
      <c r="E2088" s="270"/>
      <c r="F2088" s="166"/>
    </row>
    <row r="2089" spans="1:6" x14ac:dyDescent="0.3">
      <c r="A2089" s="105"/>
      <c r="B2089" s="244"/>
      <c r="C2089" s="269"/>
      <c r="D2089" s="239"/>
      <c r="E2089" s="270"/>
      <c r="F2089" s="166"/>
    </row>
    <row r="2090" spans="1:6" x14ac:dyDescent="0.3">
      <c r="A2090" s="105"/>
      <c r="B2090" s="244"/>
      <c r="C2090" s="269"/>
      <c r="D2090" s="239"/>
      <c r="E2090" s="270"/>
      <c r="F2090" s="166"/>
    </row>
    <row r="2091" spans="1:6" x14ac:dyDescent="0.3">
      <c r="A2091" s="105"/>
      <c r="B2091" s="244"/>
      <c r="C2091" s="269"/>
      <c r="D2091" s="239"/>
      <c r="E2091" s="270"/>
      <c r="F2091" s="166"/>
    </row>
    <row r="2092" spans="1:6" x14ac:dyDescent="0.3">
      <c r="A2092" s="105"/>
      <c r="B2092" s="244"/>
      <c r="C2092" s="269"/>
      <c r="D2092" s="239"/>
      <c r="E2092" s="270"/>
      <c r="F2092" s="166"/>
    </row>
    <row r="2093" spans="1:6" x14ac:dyDescent="0.3">
      <c r="A2093" s="105"/>
      <c r="B2093" s="244"/>
      <c r="C2093" s="269"/>
      <c r="D2093" s="239"/>
      <c r="E2093" s="270"/>
      <c r="F2093" s="166"/>
    </row>
    <row r="2094" spans="1:6" x14ac:dyDescent="0.3">
      <c r="A2094" s="105"/>
      <c r="B2094" s="244"/>
      <c r="C2094" s="269"/>
      <c r="D2094" s="239"/>
      <c r="E2094" s="270"/>
      <c r="F2094" s="166"/>
    </row>
    <row r="2095" spans="1:6" x14ac:dyDescent="0.3">
      <c r="A2095" s="105"/>
      <c r="B2095" s="244"/>
      <c r="C2095" s="269"/>
      <c r="D2095" s="239"/>
      <c r="E2095" s="270"/>
      <c r="F2095" s="166"/>
    </row>
    <row r="2096" spans="1:6" x14ac:dyDescent="0.3">
      <c r="A2096" s="105"/>
      <c r="B2096" s="244"/>
      <c r="C2096" s="269"/>
      <c r="D2096" s="239"/>
      <c r="E2096" s="270"/>
      <c r="F2096" s="166"/>
    </row>
    <row r="2097" spans="1:6" x14ac:dyDescent="0.3">
      <c r="A2097" s="105"/>
      <c r="B2097" s="244"/>
      <c r="C2097" s="269"/>
      <c r="D2097" s="239"/>
      <c r="E2097" s="270"/>
      <c r="F2097" s="166"/>
    </row>
    <row r="2098" spans="1:6" x14ac:dyDescent="0.3">
      <c r="A2098" s="105"/>
      <c r="B2098" s="244"/>
      <c r="C2098" s="269"/>
      <c r="D2098" s="239"/>
      <c r="E2098" s="270"/>
      <c r="F2098" s="166"/>
    </row>
    <row r="2099" spans="1:6" x14ac:dyDescent="0.3">
      <c r="A2099" s="105"/>
      <c r="B2099" s="244"/>
      <c r="C2099" s="269"/>
      <c r="D2099" s="239"/>
      <c r="E2099" s="270"/>
      <c r="F2099" s="166"/>
    </row>
    <row r="2100" spans="1:6" x14ac:dyDescent="0.3">
      <c r="A2100" s="105"/>
      <c r="B2100" s="244"/>
      <c r="C2100" s="269"/>
      <c r="D2100" s="239"/>
      <c r="E2100" s="270"/>
      <c r="F2100" s="166"/>
    </row>
    <row r="2101" spans="1:6" x14ac:dyDescent="0.3">
      <c r="A2101" s="105"/>
      <c r="B2101" s="244"/>
      <c r="C2101" s="269"/>
      <c r="D2101" s="239"/>
      <c r="E2101" s="270"/>
      <c r="F2101" s="166"/>
    </row>
    <row r="2102" spans="1:6" x14ac:dyDescent="0.3">
      <c r="A2102" s="105"/>
      <c r="B2102" s="244"/>
      <c r="C2102" s="269"/>
      <c r="D2102" s="239"/>
      <c r="E2102" s="270"/>
      <c r="F2102" s="166"/>
    </row>
    <row r="2103" spans="1:6" x14ac:dyDescent="0.3">
      <c r="A2103" s="105"/>
      <c r="B2103" s="244"/>
      <c r="C2103" s="269"/>
      <c r="D2103" s="239"/>
      <c r="E2103" s="270"/>
      <c r="F2103" s="166"/>
    </row>
    <row r="2104" spans="1:6" x14ac:dyDescent="0.3">
      <c r="A2104" s="105"/>
      <c r="B2104" s="271"/>
      <c r="C2104" s="272"/>
      <c r="D2104" s="273"/>
      <c r="E2104" s="274"/>
      <c r="F2104" s="166"/>
    </row>
    <row r="2105" spans="1:6" x14ac:dyDescent="0.3">
      <c r="F2105" s="166"/>
    </row>
  </sheetData>
  <sheetProtection algorithmName="SHA-512" hashValue="hLGv+VeUMOFhQEgyUd6J0o4PN0KM1NqyrOsTHBMwyfRC2W+BQBXOmAIw1TtMucEaQrqvRAvn+6qyAcmIdwAwcw==" saltValue="W8D+JTzkyZ1ToRL6B1SQCQ==" spinCount="100000" sheet="1" objects="1" scenarios="1"/>
  <mergeCells count="8">
    <mergeCell ref="G18:I18"/>
    <mergeCell ref="G19:I19"/>
    <mergeCell ref="G1:J4"/>
    <mergeCell ref="A2:C2"/>
    <mergeCell ref="D2:E2"/>
    <mergeCell ref="A3:C3"/>
    <mergeCell ref="D3:E3"/>
    <mergeCell ref="A1:E1"/>
  </mergeCells>
  <dataValidations count="2">
    <dataValidation type="list" allowBlank="1" showInputMessage="1" showErrorMessage="1" sqref="D5:D2049" xr:uid="{8CBBCE97-7468-4366-B67B-AA74FED8E313}">
      <formula1>L_Communes</formula1>
    </dataValidation>
    <dataValidation type="list" allowBlank="1" showInputMessage="1" showErrorMessage="1" sqref="D2050:D2104" xr:uid="{4B9ADD00-7303-41AA-8AFA-48EE6A3D985B}">
      <formula1>C_Lieux</formula1>
    </dataValidation>
  </dataValidations>
  <pageMargins left="0.7" right="0.7" top="0.75" bottom="0.75" header="0.3" footer="0.3"/>
  <pageSetup paperSize="9" scale="68"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40C36D9-BA1D-45E9-B1ED-CFF5ACAA9F5E}">
          <x14:formula1>
            <xm:f>OFFSET('EP-Data'!$C$6,0,0,COUNTA('EP-Data'!$C$6:$C$55))</xm:f>
          </x14:formula1>
          <xm:sqref>D3:E3</xm:sqref>
        </x14:dataValidation>
        <x14:dataValidation type="list" allowBlank="1" showInputMessage="1" showErrorMessage="1" xr:uid="{0F06609C-669C-4BDF-8835-C4CA6687760E}">
          <x14:formula1>
            <xm:f>OFFSET('Obs-Data'!$I$6,0,0,COUNTA('Obs-Data'!$I$6:$I$114))</xm:f>
          </x14:formula1>
          <xm:sqref>D2:E2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57079-5E85-44ED-A498-1C3523DB596B}">
  <sheetPr codeName="Feuil5">
    <pageSetUpPr fitToPage="1"/>
  </sheetPr>
  <dimension ref="A1:D1000"/>
  <sheetViews>
    <sheetView showGridLines="0" workbookViewId="0">
      <selection sqref="A1:C1"/>
    </sheetView>
  </sheetViews>
  <sheetFormatPr baseColWidth="10" defaultRowHeight="14.4" x14ac:dyDescent="0.3"/>
  <cols>
    <col min="1" max="1" width="7.77734375" customWidth="1"/>
    <col min="2" max="2" width="25.77734375" customWidth="1"/>
    <col min="3" max="3" width="75.77734375" customWidth="1"/>
  </cols>
  <sheetData>
    <row r="1" spans="1:3" ht="18" x14ac:dyDescent="0.3">
      <c r="A1" s="357" t="s">
        <v>155</v>
      </c>
      <c r="B1" s="357"/>
      <c r="C1" s="357"/>
    </row>
    <row r="2" spans="1:3" x14ac:dyDescent="0.3">
      <c r="A2" s="214" t="s">
        <v>124</v>
      </c>
      <c r="B2" s="214" t="s">
        <v>125</v>
      </c>
      <c r="C2" s="214" t="s">
        <v>126</v>
      </c>
    </row>
    <row r="3" spans="1:3" ht="14.4" customHeight="1" x14ac:dyDescent="0.3">
      <c r="A3" s="331"/>
      <c r="B3" s="331"/>
      <c r="C3" s="331"/>
    </row>
    <row r="4" spans="1:3" ht="17.399999999999999" x14ac:dyDescent="0.3">
      <c r="A4" s="356" t="s">
        <v>153</v>
      </c>
      <c r="B4" s="356"/>
      <c r="C4" s="356"/>
    </row>
    <row r="5" spans="1:3" ht="14.4" customHeight="1" x14ac:dyDescent="0.3">
      <c r="A5" s="331"/>
      <c r="B5" s="331"/>
      <c r="C5" s="331"/>
    </row>
    <row r="6" spans="1:3" ht="15.6" x14ac:dyDescent="0.3">
      <c r="A6" s="485" t="s">
        <v>154</v>
      </c>
      <c r="B6" s="485"/>
      <c r="C6" s="485"/>
    </row>
    <row r="7" spans="1:3" x14ac:dyDescent="0.3">
      <c r="A7" s="355" t="s">
        <v>162</v>
      </c>
      <c r="B7" s="355"/>
      <c r="C7" s="355"/>
    </row>
    <row r="8" spans="1:3" ht="14.4" customHeight="1" x14ac:dyDescent="0.3">
      <c r="A8" s="331"/>
      <c r="B8" s="331"/>
      <c r="C8" s="331"/>
    </row>
    <row r="9" spans="1:3" ht="14.4" customHeight="1" x14ac:dyDescent="0.3">
      <c r="A9" s="331"/>
      <c r="B9" s="331"/>
      <c r="C9" s="331"/>
    </row>
    <row r="10" spans="1:3" ht="14.4" customHeight="1" x14ac:dyDescent="0.3">
      <c r="A10" s="331"/>
      <c r="B10" s="331"/>
      <c r="C10" s="331"/>
    </row>
    <row r="11" spans="1:3" ht="14.4" customHeight="1" x14ac:dyDescent="0.3">
      <c r="A11" s="331"/>
      <c r="B11" s="331"/>
      <c r="C11" s="331"/>
    </row>
    <row r="12" spans="1:3" ht="14.4" customHeight="1" x14ac:dyDescent="0.3">
      <c r="A12" s="331"/>
      <c r="B12" s="331"/>
      <c r="C12" s="331"/>
    </row>
    <row r="13" spans="1:3" ht="14.4" customHeight="1" x14ac:dyDescent="0.3">
      <c r="A13" s="331"/>
      <c r="B13" s="331"/>
      <c r="C13" s="331"/>
    </row>
    <row r="14" spans="1:3" ht="14.4" customHeight="1" x14ac:dyDescent="0.3">
      <c r="A14" s="331"/>
      <c r="B14" s="331"/>
      <c r="C14" s="331"/>
    </row>
    <row r="15" spans="1:3" ht="14.4" customHeight="1" x14ac:dyDescent="0.3">
      <c r="A15" s="331"/>
      <c r="B15" s="331"/>
      <c r="C15" s="331"/>
    </row>
    <row r="16" spans="1:3" ht="14.4" customHeight="1" x14ac:dyDescent="0.3">
      <c r="A16" s="331"/>
      <c r="B16" s="331"/>
      <c r="C16" s="331"/>
    </row>
    <row r="17" spans="1:3" ht="14.4" customHeight="1" x14ac:dyDescent="0.3">
      <c r="A17" s="331"/>
      <c r="B17" s="331"/>
      <c r="C17" s="331"/>
    </row>
    <row r="18" spans="1:3" ht="14.4" customHeight="1" x14ac:dyDescent="0.3">
      <c r="A18" s="331"/>
      <c r="B18" s="331"/>
      <c r="C18" s="331"/>
    </row>
    <row r="19" spans="1:3" ht="14.4" customHeight="1" x14ac:dyDescent="0.3">
      <c r="A19" s="331"/>
      <c r="B19" s="331"/>
      <c r="C19" s="331"/>
    </row>
    <row r="20" spans="1:3" ht="14.4" customHeight="1" x14ac:dyDescent="0.3">
      <c r="A20" s="331"/>
      <c r="B20" s="331"/>
      <c r="C20" s="331"/>
    </row>
    <row r="21" spans="1:3" ht="14.4" customHeight="1" x14ac:dyDescent="0.3">
      <c r="A21" s="331"/>
      <c r="B21" s="331"/>
      <c r="C21" s="331"/>
    </row>
    <row r="22" spans="1:3" ht="14.4" customHeight="1" x14ac:dyDescent="0.3">
      <c r="A22" s="331"/>
      <c r="B22" s="331"/>
      <c r="C22" s="331"/>
    </row>
    <row r="23" spans="1:3" ht="14.4" customHeight="1" x14ac:dyDescent="0.3">
      <c r="A23" s="331"/>
      <c r="B23" s="331"/>
      <c r="C23" s="331"/>
    </row>
    <row r="24" spans="1:3" ht="14.4" customHeight="1" x14ac:dyDescent="0.3">
      <c r="A24" s="331"/>
      <c r="B24" s="331"/>
      <c r="C24" s="331"/>
    </row>
    <row r="25" spans="1:3" ht="14.4" customHeight="1" x14ac:dyDescent="0.3">
      <c r="A25" s="331"/>
      <c r="B25" s="331"/>
      <c r="C25" s="331"/>
    </row>
    <row r="26" spans="1:3" ht="14.4" customHeight="1" x14ac:dyDescent="0.3">
      <c r="A26" s="331"/>
      <c r="B26" s="331"/>
      <c r="C26" s="331"/>
    </row>
    <row r="27" spans="1:3" ht="14.4" customHeight="1" x14ac:dyDescent="0.3">
      <c r="A27" s="331"/>
      <c r="B27" s="331"/>
      <c r="C27" s="331"/>
    </row>
    <row r="28" spans="1:3" ht="14.4" customHeight="1" x14ac:dyDescent="0.3">
      <c r="A28" s="331"/>
      <c r="B28" s="331"/>
      <c r="C28" s="331"/>
    </row>
    <row r="29" spans="1:3" ht="14.4" customHeight="1" x14ac:dyDescent="0.3">
      <c r="A29" s="331"/>
      <c r="B29" s="331"/>
      <c r="C29" s="331"/>
    </row>
    <row r="30" spans="1:3" ht="14.4" customHeight="1" x14ac:dyDescent="0.3">
      <c r="A30" s="331"/>
      <c r="B30" s="331"/>
      <c r="C30" s="331"/>
    </row>
    <row r="31" spans="1:3" ht="14.4" customHeight="1" x14ac:dyDescent="0.3">
      <c r="A31" s="331"/>
      <c r="B31" s="331"/>
      <c r="C31" s="331"/>
    </row>
    <row r="32" spans="1:3" ht="14.4" customHeight="1" x14ac:dyDescent="0.3">
      <c r="A32" s="331"/>
      <c r="B32" s="331"/>
      <c r="C32" s="331"/>
    </row>
    <row r="33" spans="1:3" ht="14.4" customHeight="1" x14ac:dyDescent="0.3">
      <c r="A33" s="331"/>
      <c r="B33" s="331"/>
      <c r="C33" s="331"/>
    </row>
    <row r="34" spans="1:3" ht="14.4" customHeight="1" x14ac:dyDescent="0.3">
      <c r="A34" s="331"/>
      <c r="B34" s="331"/>
      <c r="C34" s="331"/>
    </row>
    <row r="35" spans="1:3" ht="14.4" customHeight="1" x14ac:dyDescent="0.3">
      <c r="A35" s="331"/>
      <c r="B35" s="331"/>
      <c r="C35" s="331"/>
    </row>
    <row r="36" spans="1:3" ht="14.4" customHeight="1" x14ac:dyDescent="0.3">
      <c r="A36" s="331"/>
      <c r="B36" s="331"/>
      <c r="C36" s="331"/>
    </row>
    <row r="37" spans="1:3" ht="14.4" customHeight="1" x14ac:dyDescent="0.3">
      <c r="A37" s="331"/>
      <c r="B37" s="331"/>
      <c r="C37" s="331"/>
    </row>
    <row r="38" spans="1:3" ht="14.4" customHeight="1" x14ac:dyDescent="0.3">
      <c r="A38" s="331"/>
      <c r="B38" s="331"/>
      <c r="C38" s="331"/>
    </row>
    <row r="39" spans="1:3" ht="14.4" customHeight="1" x14ac:dyDescent="0.3">
      <c r="A39" s="331"/>
      <c r="B39" s="331"/>
      <c r="C39" s="331"/>
    </row>
    <row r="40" spans="1:3" ht="14.4" customHeight="1" x14ac:dyDescent="0.3">
      <c r="A40" s="331"/>
      <c r="B40" s="331"/>
      <c r="C40" s="331"/>
    </row>
    <row r="41" spans="1:3" ht="14.4" customHeight="1" x14ac:dyDescent="0.3">
      <c r="A41" s="331"/>
      <c r="B41" s="331"/>
      <c r="C41" s="331"/>
    </row>
    <row r="42" spans="1:3" ht="14.4" customHeight="1" x14ac:dyDescent="0.3">
      <c r="A42" s="331"/>
      <c r="B42" s="331"/>
      <c r="C42" s="331"/>
    </row>
    <row r="43" spans="1:3" ht="14.4" customHeight="1" x14ac:dyDescent="0.3">
      <c r="A43" s="331"/>
      <c r="B43" s="331"/>
      <c r="C43" s="331"/>
    </row>
    <row r="44" spans="1:3" ht="14.4" customHeight="1" x14ac:dyDescent="0.3">
      <c r="A44" s="331"/>
      <c r="B44" s="331"/>
      <c r="C44" s="331"/>
    </row>
    <row r="45" spans="1:3" ht="14.4" customHeight="1" x14ac:dyDescent="0.3">
      <c r="A45" s="331"/>
      <c r="B45" s="331"/>
      <c r="C45" s="331"/>
    </row>
    <row r="46" spans="1:3" ht="14.4" customHeight="1" x14ac:dyDescent="0.3">
      <c r="A46" s="331"/>
      <c r="B46" s="331"/>
      <c r="C46" s="331"/>
    </row>
    <row r="47" spans="1:3" ht="14.4" customHeight="1" x14ac:dyDescent="0.3">
      <c r="A47" s="331"/>
      <c r="B47" s="331"/>
      <c r="C47" s="331"/>
    </row>
    <row r="48" spans="1:3" ht="14.4" customHeight="1" x14ac:dyDescent="0.3">
      <c r="A48" s="331"/>
      <c r="B48" s="331"/>
      <c r="C48" s="331"/>
    </row>
    <row r="49" spans="1:3" ht="14.4" customHeight="1" x14ac:dyDescent="0.3">
      <c r="A49" s="331"/>
      <c r="B49" s="331"/>
      <c r="C49" s="331"/>
    </row>
    <row r="50" spans="1:3" ht="14.4" customHeight="1" x14ac:dyDescent="0.3">
      <c r="A50" s="331"/>
      <c r="B50" s="331"/>
      <c r="C50" s="331"/>
    </row>
    <row r="51" spans="1:3" ht="14.4" customHeight="1" x14ac:dyDescent="0.3">
      <c r="A51" s="331"/>
      <c r="B51" s="331"/>
      <c r="C51" s="331"/>
    </row>
    <row r="52" spans="1:3" ht="14.4" customHeight="1" x14ac:dyDescent="0.3">
      <c r="A52" s="331"/>
      <c r="B52" s="331"/>
      <c r="C52" s="331"/>
    </row>
    <row r="53" spans="1:3" ht="14.4" customHeight="1" x14ac:dyDescent="0.3">
      <c r="A53" s="331"/>
      <c r="B53" s="331"/>
      <c r="C53" s="331"/>
    </row>
    <row r="54" spans="1:3" ht="14.4" customHeight="1" x14ac:dyDescent="0.3">
      <c r="A54" s="331"/>
      <c r="B54" s="331"/>
      <c r="C54" s="331"/>
    </row>
    <row r="55" spans="1:3" ht="14.4" customHeight="1" x14ac:dyDescent="0.3">
      <c r="A55" s="331"/>
      <c r="B55" s="331"/>
      <c r="C55" s="331"/>
    </row>
    <row r="56" spans="1:3" ht="14.4" customHeight="1" x14ac:dyDescent="0.3">
      <c r="A56" s="331"/>
      <c r="B56" s="331"/>
      <c r="C56" s="331"/>
    </row>
    <row r="57" spans="1:3" ht="14.4" customHeight="1" x14ac:dyDescent="0.3">
      <c r="A57" s="331"/>
      <c r="B57" s="331"/>
      <c r="C57" s="331"/>
    </row>
    <row r="58" spans="1:3" ht="14.4" customHeight="1" x14ac:dyDescent="0.3">
      <c r="A58" s="331"/>
      <c r="B58" s="331"/>
      <c r="C58" s="331"/>
    </row>
    <row r="59" spans="1:3" ht="14.4" customHeight="1" x14ac:dyDescent="0.3">
      <c r="A59" s="331"/>
      <c r="B59" s="331"/>
      <c r="C59" s="331"/>
    </row>
    <row r="60" spans="1:3" ht="14.4" customHeight="1" x14ac:dyDescent="0.3">
      <c r="A60" s="331"/>
      <c r="B60" s="331"/>
      <c r="C60" s="331"/>
    </row>
    <row r="61" spans="1:3" ht="14.4" customHeight="1" x14ac:dyDescent="0.3">
      <c r="A61" s="331"/>
      <c r="B61" s="331"/>
      <c r="C61" s="331"/>
    </row>
    <row r="62" spans="1:3" ht="14.4" customHeight="1" x14ac:dyDescent="0.3">
      <c r="A62" s="331"/>
      <c r="B62" s="331"/>
      <c r="C62" s="331"/>
    </row>
    <row r="63" spans="1:3" ht="14.4" customHeight="1" x14ac:dyDescent="0.3">
      <c r="A63" s="331"/>
      <c r="B63" s="331"/>
      <c r="C63" s="331"/>
    </row>
    <row r="64" spans="1:3" ht="14.4" customHeight="1" x14ac:dyDescent="0.3">
      <c r="A64" s="331"/>
      <c r="B64" s="331"/>
      <c r="C64" s="331"/>
    </row>
    <row r="65" spans="1:3" ht="14.4" customHeight="1" x14ac:dyDescent="0.3">
      <c r="A65" s="331"/>
      <c r="B65" s="331"/>
      <c r="C65" s="331"/>
    </row>
    <row r="66" spans="1:3" ht="14.4" customHeight="1" x14ac:dyDescent="0.3">
      <c r="A66" s="331"/>
      <c r="B66" s="331"/>
      <c r="C66" s="331"/>
    </row>
    <row r="67" spans="1:3" ht="14.4" customHeight="1" x14ac:dyDescent="0.3">
      <c r="A67" s="331"/>
      <c r="B67" s="331"/>
      <c r="C67" s="331"/>
    </row>
    <row r="68" spans="1:3" ht="14.4" customHeight="1" x14ac:dyDescent="0.3">
      <c r="A68" s="331"/>
      <c r="B68" s="331"/>
      <c r="C68" s="331"/>
    </row>
    <row r="69" spans="1:3" ht="14.4" customHeight="1" x14ac:dyDescent="0.3">
      <c r="A69" s="331"/>
      <c r="B69" s="331"/>
      <c r="C69" s="331"/>
    </row>
    <row r="70" spans="1:3" ht="14.4" customHeight="1" x14ac:dyDescent="0.3">
      <c r="A70" s="331"/>
      <c r="B70" s="331"/>
      <c r="C70" s="331"/>
    </row>
    <row r="71" spans="1:3" ht="14.4" customHeight="1" x14ac:dyDescent="0.3">
      <c r="A71" s="331"/>
      <c r="B71" s="331"/>
      <c r="C71" s="331"/>
    </row>
    <row r="72" spans="1:3" ht="14.4" customHeight="1" x14ac:dyDescent="0.3">
      <c r="A72" s="331"/>
      <c r="B72" s="331"/>
      <c r="C72" s="331"/>
    </row>
    <row r="73" spans="1:3" ht="14.4" customHeight="1" x14ac:dyDescent="0.3">
      <c r="A73" s="331"/>
      <c r="B73" s="331"/>
      <c r="C73" s="331"/>
    </row>
    <row r="74" spans="1:3" ht="14.4" customHeight="1" x14ac:dyDescent="0.3">
      <c r="A74" s="331"/>
      <c r="B74" s="331"/>
      <c r="C74" s="331"/>
    </row>
    <row r="75" spans="1:3" ht="14.4" customHeight="1" x14ac:dyDescent="0.3">
      <c r="A75" s="331"/>
      <c r="B75" s="331"/>
      <c r="C75" s="331"/>
    </row>
    <row r="76" spans="1:3" ht="14.4" customHeight="1" x14ac:dyDescent="0.3">
      <c r="A76" s="331"/>
      <c r="B76" s="331"/>
      <c r="C76" s="331"/>
    </row>
    <row r="77" spans="1:3" ht="14.4" customHeight="1" x14ac:dyDescent="0.3">
      <c r="A77" s="331"/>
      <c r="B77" s="331"/>
      <c r="C77" s="331"/>
    </row>
    <row r="78" spans="1:3" ht="14.4" customHeight="1" x14ac:dyDescent="0.3">
      <c r="A78" s="331"/>
      <c r="B78" s="331"/>
      <c r="C78" s="331"/>
    </row>
    <row r="79" spans="1:3" ht="14.4" customHeight="1" x14ac:dyDescent="0.3">
      <c r="A79" s="331"/>
      <c r="B79" s="331"/>
      <c r="C79" s="331"/>
    </row>
    <row r="80" spans="1:3" ht="14.4" customHeight="1" x14ac:dyDescent="0.3">
      <c r="A80" s="331"/>
      <c r="B80" s="331"/>
      <c r="C80" s="331"/>
    </row>
    <row r="81" spans="1:4" ht="14.4" customHeight="1" x14ac:dyDescent="0.3">
      <c r="A81" s="331"/>
      <c r="B81" s="331"/>
      <c r="C81" s="331"/>
    </row>
    <row r="82" spans="1:4" ht="14.4" customHeight="1" x14ac:dyDescent="0.3">
      <c r="A82" s="331"/>
      <c r="B82" s="331"/>
      <c r="C82" s="331"/>
    </row>
    <row r="83" spans="1:4" ht="14.4" customHeight="1" x14ac:dyDescent="0.3">
      <c r="A83" s="331"/>
      <c r="B83" s="331"/>
      <c r="C83" s="331"/>
    </row>
    <row r="84" spans="1:4" ht="14.4" customHeight="1" x14ac:dyDescent="0.3">
      <c r="A84" s="331"/>
      <c r="B84" s="331"/>
      <c r="C84" s="331"/>
    </row>
    <row r="85" spans="1:4" ht="14.4" customHeight="1" x14ac:dyDescent="0.3">
      <c r="A85" s="331"/>
      <c r="B85" s="331"/>
      <c r="C85" s="331"/>
    </row>
    <row r="86" spans="1:4" ht="14.4" customHeight="1" x14ac:dyDescent="0.3">
      <c r="A86" s="331"/>
      <c r="B86" s="331"/>
      <c r="C86" s="331"/>
    </row>
    <row r="87" spans="1:4" ht="14.4" customHeight="1" x14ac:dyDescent="0.3">
      <c r="A87" s="331"/>
      <c r="B87" s="331"/>
      <c r="C87" s="331"/>
      <c r="D87" s="212"/>
    </row>
    <row r="88" spans="1:4" ht="14.4" customHeight="1" x14ac:dyDescent="0.3">
      <c r="A88" s="331"/>
      <c r="B88" s="331"/>
      <c r="C88" s="331"/>
      <c r="D88" s="213"/>
    </row>
    <row r="89" spans="1:4" ht="14.4" customHeight="1" x14ac:dyDescent="0.3">
      <c r="A89" s="331"/>
      <c r="B89" s="331"/>
      <c r="C89" s="331"/>
    </row>
    <row r="90" spans="1:4" ht="14.4" customHeight="1" x14ac:dyDescent="0.3">
      <c r="A90" s="331"/>
      <c r="B90" s="331"/>
      <c r="C90" s="331"/>
    </row>
    <row r="91" spans="1:4" ht="14.4" customHeight="1" x14ac:dyDescent="0.3">
      <c r="A91" s="331"/>
      <c r="B91" s="331"/>
      <c r="C91" s="331"/>
    </row>
    <row r="92" spans="1:4" ht="14.4" customHeight="1" x14ac:dyDescent="0.3">
      <c r="A92" s="331"/>
      <c r="B92" s="331"/>
      <c r="C92" s="331"/>
    </row>
    <row r="93" spans="1:4" ht="14.4" customHeight="1" x14ac:dyDescent="0.3">
      <c r="A93" s="331"/>
      <c r="B93" s="331"/>
      <c r="C93" s="331"/>
    </row>
    <row r="94" spans="1:4" ht="14.4" customHeight="1" x14ac:dyDescent="0.3">
      <c r="A94" s="331"/>
      <c r="B94" s="331"/>
      <c r="C94" s="331"/>
    </row>
    <row r="95" spans="1:4" ht="14.4" customHeight="1" x14ac:dyDescent="0.3">
      <c r="A95" s="331"/>
      <c r="B95" s="331"/>
      <c r="C95" s="331"/>
    </row>
    <row r="96" spans="1:4" ht="14.4" customHeight="1" x14ac:dyDescent="0.3">
      <c r="A96" s="331"/>
      <c r="B96" s="331"/>
      <c r="C96" s="331"/>
    </row>
    <row r="97" spans="1:3" ht="14.4" customHeight="1" x14ac:dyDescent="0.3">
      <c r="A97" s="331"/>
      <c r="B97" s="331"/>
      <c r="C97" s="331"/>
    </row>
    <row r="98" spans="1:3" ht="14.4" customHeight="1" x14ac:dyDescent="0.3">
      <c r="A98" s="331"/>
      <c r="B98" s="331"/>
      <c r="C98" s="331"/>
    </row>
    <row r="99" spans="1:3" ht="14.4" customHeight="1" x14ac:dyDescent="0.3">
      <c r="A99" s="331"/>
      <c r="B99" s="331"/>
      <c r="C99" s="331"/>
    </row>
    <row r="100" spans="1:3" ht="14.4" customHeight="1" x14ac:dyDescent="0.3">
      <c r="A100" s="331"/>
      <c r="B100" s="331"/>
      <c r="C100" s="331"/>
    </row>
    <row r="101" spans="1:3" ht="14.4" customHeight="1" x14ac:dyDescent="0.3">
      <c r="A101" s="331"/>
      <c r="B101" s="331"/>
      <c r="C101" s="331"/>
    </row>
    <row r="102" spans="1:3" ht="14.4" customHeight="1" x14ac:dyDescent="0.3">
      <c r="A102" s="331"/>
      <c r="B102" s="331"/>
      <c r="C102" s="331"/>
    </row>
    <row r="103" spans="1:3" ht="14.4" customHeight="1" x14ac:dyDescent="0.3">
      <c r="A103" s="331"/>
      <c r="B103" s="331"/>
      <c r="C103" s="331"/>
    </row>
    <row r="104" spans="1:3" ht="14.4" customHeight="1" x14ac:dyDescent="0.3">
      <c r="A104" s="331"/>
      <c r="B104" s="331"/>
      <c r="C104" s="331"/>
    </row>
    <row r="105" spans="1:3" ht="14.4" customHeight="1" x14ac:dyDescent="0.3">
      <c r="A105" s="331"/>
      <c r="B105" s="331"/>
      <c r="C105" s="331"/>
    </row>
    <row r="106" spans="1:3" ht="14.4" customHeight="1" x14ac:dyDescent="0.3">
      <c r="A106" s="331"/>
      <c r="B106" s="331"/>
      <c r="C106" s="331"/>
    </row>
    <row r="107" spans="1:3" ht="14.4" customHeight="1" x14ac:dyDescent="0.3">
      <c r="A107" s="331"/>
      <c r="B107" s="331"/>
      <c r="C107" s="331"/>
    </row>
    <row r="108" spans="1:3" ht="14.4" customHeight="1" x14ac:dyDescent="0.3">
      <c r="A108" s="331"/>
      <c r="B108" s="331"/>
      <c r="C108" s="331"/>
    </row>
    <row r="109" spans="1:3" ht="14.4" customHeight="1" x14ac:dyDescent="0.3">
      <c r="A109" s="331"/>
      <c r="B109" s="331"/>
      <c r="C109" s="331"/>
    </row>
    <row r="110" spans="1:3" ht="14.4" customHeight="1" x14ac:dyDescent="0.3">
      <c r="A110" s="331"/>
      <c r="B110" s="331"/>
      <c r="C110" s="331"/>
    </row>
    <row r="111" spans="1:3" ht="14.4" customHeight="1" x14ac:dyDescent="0.3">
      <c r="A111" s="331"/>
      <c r="B111" s="331"/>
      <c r="C111" s="331"/>
    </row>
    <row r="112" spans="1:3" ht="14.4" customHeight="1" x14ac:dyDescent="0.3">
      <c r="A112" s="331"/>
      <c r="B112" s="331"/>
      <c r="C112" s="331"/>
    </row>
    <row r="113" spans="1:3" ht="14.4" customHeight="1" x14ac:dyDescent="0.3">
      <c r="A113" s="331"/>
      <c r="B113" s="331"/>
      <c r="C113" s="331"/>
    </row>
    <row r="114" spans="1:3" ht="14.4" customHeight="1" x14ac:dyDescent="0.3">
      <c r="A114" s="331"/>
      <c r="B114" s="331"/>
      <c r="C114" s="331"/>
    </row>
    <row r="115" spans="1:3" ht="14.4" customHeight="1" x14ac:dyDescent="0.3">
      <c r="A115" s="331"/>
      <c r="B115" s="331"/>
      <c r="C115" s="331"/>
    </row>
    <row r="116" spans="1:3" ht="14.4" customHeight="1" x14ac:dyDescent="0.3">
      <c r="A116" s="331"/>
      <c r="B116" s="331"/>
      <c r="C116" s="331"/>
    </row>
    <row r="117" spans="1:3" ht="14.4" customHeight="1" x14ac:dyDescent="0.3">
      <c r="A117" s="331"/>
      <c r="B117" s="331"/>
      <c r="C117" s="331"/>
    </row>
    <row r="118" spans="1:3" ht="14.4" customHeight="1" x14ac:dyDescent="0.3">
      <c r="A118" s="331"/>
      <c r="B118" s="331"/>
      <c r="C118" s="331"/>
    </row>
    <row r="119" spans="1:3" ht="14.4" customHeight="1" x14ac:dyDescent="0.3">
      <c r="A119" s="331"/>
      <c r="B119" s="331"/>
      <c r="C119" s="331"/>
    </row>
    <row r="120" spans="1:3" ht="14.4" customHeight="1" x14ac:dyDescent="0.3">
      <c r="A120" s="331"/>
      <c r="B120" s="331"/>
      <c r="C120" s="331"/>
    </row>
    <row r="121" spans="1:3" ht="14.4" customHeight="1" x14ac:dyDescent="0.3">
      <c r="A121" s="331"/>
      <c r="B121" s="331"/>
      <c r="C121" s="331"/>
    </row>
    <row r="122" spans="1:3" ht="14.4" customHeight="1" x14ac:dyDescent="0.3">
      <c r="A122" s="331"/>
      <c r="B122" s="331"/>
      <c r="C122" s="331"/>
    </row>
    <row r="123" spans="1:3" ht="14.4" customHeight="1" x14ac:dyDescent="0.3">
      <c r="A123" s="331"/>
      <c r="B123" s="331"/>
      <c r="C123" s="331"/>
    </row>
    <row r="124" spans="1:3" ht="14.4" customHeight="1" x14ac:dyDescent="0.3">
      <c r="A124" s="331"/>
      <c r="B124" s="331"/>
      <c r="C124" s="331"/>
    </row>
    <row r="125" spans="1:3" ht="14.4" customHeight="1" x14ac:dyDescent="0.3">
      <c r="A125" s="331"/>
      <c r="B125" s="331"/>
      <c r="C125" s="331"/>
    </row>
    <row r="126" spans="1:3" ht="14.4" customHeight="1" x14ac:dyDescent="0.3">
      <c r="A126" s="331"/>
      <c r="B126" s="331"/>
      <c r="C126" s="331"/>
    </row>
    <row r="127" spans="1:3" ht="14.4" customHeight="1" x14ac:dyDescent="0.3">
      <c r="A127" s="331"/>
      <c r="B127" s="331"/>
      <c r="C127" s="331"/>
    </row>
    <row r="128" spans="1:3" ht="14.4" customHeight="1" x14ac:dyDescent="0.3">
      <c r="A128" s="331"/>
      <c r="B128" s="331"/>
      <c r="C128" s="331"/>
    </row>
    <row r="129" spans="1:3" ht="14.4" customHeight="1" x14ac:dyDescent="0.3">
      <c r="A129" s="331"/>
      <c r="B129" s="331"/>
      <c r="C129" s="331"/>
    </row>
    <row r="130" spans="1:3" ht="14.4" customHeight="1" x14ac:dyDescent="0.3">
      <c r="A130" s="331"/>
      <c r="B130" s="331"/>
      <c r="C130" s="331"/>
    </row>
    <row r="131" spans="1:3" ht="14.4" customHeight="1" x14ac:dyDescent="0.3">
      <c r="A131" s="331"/>
      <c r="B131" s="331"/>
      <c r="C131" s="331"/>
    </row>
    <row r="132" spans="1:3" ht="14.4" customHeight="1" x14ac:dyDescent="0.3">
      <c r="A132" s="331"/>
      <c r="B132" s="331"/>
      <c r="C132" s="331"/>
    </row>
    <row r="133" spans="1:3" ht="14.4" customHeight="1" x14ac:dyDescent="0.3">
      <c r="A133" s="331"/>
      <c r="B133" s="331"/>
      <c r="C133" s="331"/>
    </row>
    <row r="134" spans="1:3" ht="14.4" customHeight="1" x14ac:dyDescent="0.3">
      <c r="A134" s="331"/>
      <c r="B134" s="331"/>
      <c r="C134" s="331"/>
    </row>
    <row r="135" spans="1:3" ht="14.4" customHeight="1" x14ac:dyDescent="0.3">
      <c r="A135" s="331"/>
      <c r="B135" s="331"/>
      <c r="C135" s="331"/>
    </row>
    <row r="136" spans="1:3" ht="14.4" customHeight="1" x14ac:dyDescent="0.3">
      <c r="A136" s="331"/>
      <c r="B136" s="331"/>
      <c r="C136" s="331"/>
    </row>
    <row r="137" spans="1:3" ht="14.4" customHeight="1" x14ac:dyDescent="0.3">
      <c r="A137" s="331"/>
      <c r="B137" s="331"/>
      <c r="C137" s="331"/>
    </row>
    <row r="138" spans="1:3" ht="14.4" customHeight="1" x14ac:dyDescent="0.3">
      <c r="A138" s="331"/>
      <c r="B138" s="331"/>
      <c r="C138" s="331"/>
    </row>
    <row r="139" spans="1:3" ht="14.4" customHeight="1" x14ac:dyDescent="0.3">
      <c r="A139" s="331"/>
      <c r="B139" s="331"/>
      <c r="C139" s="331"/>
    </row>
    <row r="140" spans="1:3" ht="14.4" customHeight="1" x14ac:dyDescent="0.3">
      <c r="A140" s="331"/>
      <c r="B140" s="331"/>
      <c r="C140" s="331"/>
    </row>
    <row r="141" spans="1:3" ht="14.4" customHeight="1" x14ac:dyDescent="0.3">
      <c r="A141" s="331"/>
      <c r="B141" s="331"/>
      <c r="C141" s="331"/>
    </row>
    <row r="142" spans="1:3" ht="14.4" customHeight="1" x14ac:dyDescent="0.3">
      <c r="A142" s="331"/>
      <c r="B142" s="331"/>
      <c r="C142" s="331"/>
    </row>
    <row r="143" spans="1:3" ht="14.4" customHeight="1" x14ac:dyDescent="0.3">
      <c r="A143" s="331"/>
      <c r="B143" s="331"/>
      <c r="C143" s="331"/>
    </row>
    <row r="144" spans="1:3" ht="14.4" customHeight="1" x14ac:dyDescent="0.3">
      <c r="A144" s="331"/>
      <c r="B144" s="331"/>
      <c r="C144" s="331"/>
    </row>
    <row r="145" spans="1:3" ht="14.4" customHeight="1" x14ac:dyDescent="0.3">
      <c r="A145" s="331"/>
      <c r="B145" s="331"/>
      <c r="C145" s="331"/>
    </row>
    <row r="146" spans="1:3" ht="14.4" customHeight="1" x14ac:dyDescent="0.3">
      <c r="A146" s="331"/>
      <c r="B146" s="331"/>
      <c r="C146" s="331"/>
    </row>
    <row r="147" spans="1:3" ht="14.4" customHeight="1" x14ac:dyDescent="0.3">
      <c r="A147" s="331"/>
      <c r="B147" s="331"/>
      <c r="C147" s="331"/>
    </row>
    <row r="148" spans="1:3" ht="14.4" customHeight="1" x14ac:dyDescent="0.3">
      <c r="A148" s="331"/>
      <c r="B148" s="331"/>
      <c r="C148" s="331"/>
    </row>
    <row r="149" spans="1:3" ht="14.4" customHeight="1" x14ac:dyDescent="0.3">
      <c r="A149" s="331"/>
      <c r="B149" s="331"/>
      <c r="C149" s="331"/>
    </row>
    <row r="150" spans="1:3" ht="14.4" customHeight="1" x14ac:dyDescent="0.3">
      <c r="A150" s="331"/>
      <c r="B150" s="331"/>
      <c r="C150" s="331"/>
    </row>
    <row r="151" spans="1:3" ht="14.4" customHeight="1" x14ac:dyDescent="0.3">
      <c r="A151" s="331"/>
      <c r="B151" s="331"/>
      <c r="C151" s="331"/>
    </row>
    <row r="152" spans="1:3" ht="14.4" customHeight="1" x14ac:dyDescent="0.3">
      <c r="A152" s="331"/>
      <c r="B152" s="331"/>
      <c r="C152" s="331"/>
    </row>
    <row r="153" spans="1:3" ht="14.4" customHeight="1" x14ac:dyDescent="0.3">
      <c r="A153" s="331"/>
      <c r="B153" s="331"/>
      <c r="C153" s="331"/>
    </row>
    <row r="154" spans="1:3" ht="14.4" customHeight="1" x14ac:dyDescent="0.3">
      <c r="A154" s="331"/>
      <c r="B154" s="331"/>
      <c r="C154" s="331"/>
    </row>
    <row r="155" spans="1:3" ht="14.4" customHeight="1" x14ac:dyDescent="0.3">
      <c r="A155" s="331"/>
      <c r="B155" s="331"/>
      <c r="C155" s="331"/>
    </row>
    <row r="156" spans="1:3" ht="14.4" customHeight="1" x14ac:dyDescent="0.3">
      <c r="A156" s="331"/>
      <c r="B156" s="331"/>
      <c r="C156" s="331"/>
    </row>
    <row r="157" spans="1:3" ht="14.4" customHeight="1" x14ac:dyDescent="0.3">
      <c r="A157" s="331"/>
      <c r="B157" s="331"/>
      <c r="C157" s="331"/>
    </row>
    <row r="158" spans="1:3" ht="14.4" customHeight="1" x14ac:dyDescent="0.3">
      <c r="A158" s="331"/>
      <c r="B158" s="331"/>
      <c r="C158" s="331"/>
    </row>
    <row r="159" spans="1:3" ht="14.4" customHeight="1" x14ac:dyDescent="0.3">
      <c r="A159" s="331"/>
      <c r="B159" s="331"/>
      <c r="C159" s="331"/>
    </row>
    <row r="160" spans="1:3" ht="14.4" customHeight="1" x14ac:dyDescent="0.3">
      <c r="A160" s="331"/>
      <c r="B160" s="331"/>
      <c r="C160" s="331"/>
    </row>
    <row r="161" spans="1:3" ht="14.4" customHeight="1" x14ac:dyDescent="0.3">
      <c r="A161" s="331"/>
      <c r="B161" s="331"/>
      <c r="C161" s="331"/>
    </row>
    <row r="162" spans="1:3" ht="14.4" customHeight="1" x14ac:dyDescent="0.3">
      <c r="A162" s="331"/>
      <c r="B162" s="331"/>
      <c r="C162" s="331"/>
    </row>
    <row r="163" spans="1:3" ht="14.4" customHeight="1" x14ac:dyDescent="0.3">
      <c r="A163" s="331"/>
      <c r="B163" s="331"/>
      <c r="C163" s="331"/>
    </row>
    <row r="164" spans="1:3" ht="14.4" customHeight="1" x14ac:dyDescent="0.3">
      <c r="A164" s="331"/>
      <c r="B164" s="331"/>
      <c r="C164" s="331"/>
    </row>
    <row r="165" spans="1:3" ht="14.4" customHeight="1" x14ac:dyDescent="0.3">
      <c r="A165" s="331"/>
      <c r="B165" s="331"/>
      <c r="C165" s="331"/>
    </row>
    <row r="166" spans="1:3" ht="14.4" customHeight="1" x14ac:dyDescent="0.3">
      <c r="A166" s="331"/>
      <c r="B166" s="331"/>
      <c r="C166" s="331"/>
    </row>
    <row r="167" spans="1:3" ht="14.4" customHeight="1" x14ac:dyDescent="0.3">
      <c r="A167" s="331"/>
      <c r="B167" s="331"/>
      <c r="C167" s="331"/>
    </row>
    <row r="168" spans="1:3" ht="14.4" customHeight="1" x14ac:dyDescent="0.3">
      <c r="A168" s="331"/>
      <c r="B168" s="331"/>
      <c r="C168" s="331"/>
    </row>
    <row r="169" spans="1:3" ht="14.4" customHeight="1" x14ac:dyDescent="0.3">
      <c r="A169" s="331"/>
      <c r="B169" s="331"/>
      <c r="C169" s="331"/>
    </row>
    <row r="170" spans="1:3" ht="14.4" customHeight="1" x14ac:dyDescent="0.3">
      <c r="A170" s="331"/>
      <c r="B170" s="331"/>
      <c r="C170" s="331"/>
    </row>
    <row r="171" spans="1:3" ht="14.4" customHeight="1" x14ac:dyDescent="0.3">
      <c r="A171" s="331"/>
      <c r="B171" s="331"/>
      <c r="C171" s="331"/>
    </row>
    <row r="172" spans="1:3" ht="14.4" customHeight="1" x14ac:dyDescent="0.3">
      <c r="A172" s="331"/>
      <c r="B172" s="331"/>
      <c r="C172" s="331"/>
    </row>
    <row r="173" spans="1:3" ht="14.4" customHeight="1" x14ac:dyDescent="0.3">
      <c r="A173" s="331"/>
      <c r="B173" s="331"/>
      <c r="C173" s="331"/>
    </row>
    <row r="174" spans="1:3" ht="14.4" customHeight="1" x14ac:dyDescent="0.3">
      <c r="A174" s="331"/>
      <c r="B174" s="331"/>
      <c r="C174" s="331"/>
    </row>
    <row r="175" spans="1:3" ht="14.4" customHeight="1" x14ac:dyDescent="0.3">
      <c r="A175" s="331"/>
      <c r="B175" s="331"/>
      <c r="C175" s="331"/>
    </row>
    <row r="176" spans="1:3" ht="14.4" customHeight="1" x14ac:dyDescent="0.3">
      <c r="A176" s="331"/>
      <c r="B176" s="331"/>
      <c r="C176" s="331"/>
    </row>
    <row r="177" spans="1:3" ht="14.4" customHeight="1" x14ac:dyDescent="0.3">
      <c r="A177" s="331"/>
      <c r="B177" s="331"/>
      <c r="C177" s="331"/>
    </row>
    <row r="178" spans="1:3" ht="14.4" customHeight="1" x14ac:dyDescent="0.3">
      <c r="A178" s="331"/>
      <c r="B178" s="331"/>
      <c r="C178" s="331"/>
    </row>
    <row r="179" spans="1:3" ht="14.4" customHeight="1" x14ac:dyDescent="0.3">
      <c r="A179" s="331"/>
      <c r="B179" s="331"/>
      <c r="C179" s="331"/>
    </row>
    <row r="180" spans="1:3" ht="14.4" customHeight="1" x14ac:dyDescent="0.3">
      <c r="A180" s="331"/>
      <c r="B180" s="331"/>
      <c r="C180" s="331"/>
    </row>
    <row r="181" spans="1:3" ht="14.4" customHeight="1" x14ac:dyDescent="0.3">
      <c r="A181" s="331"/>
      <c r="B181" s="331"/>
      <c r="C181" s="331"/>
    </row>
    <row r="182" spans="1:3" ht="14.4" customHeight="1" x14ac:dyDescent="0.3">
      <c r="A182" s="331"/>
      <c r="B182" s="331"/>
      <c r="C182" s="331"/>
    </row>
    <row r="183" spans="1:3" ht="14.4" customHeight="1" x14ac:dyDescent="0.3">
      <c r="A183" s="331"/>
      <c r="B183" s="331"/>
      <c r="C183" s="331"/>
    </row>
    <row r="184" spans="1:3" ht="14.4" customHeight="1" x14ac:dyDescent="0.3">
      <c r="A184" s="331"/>
      <c r="B184" s="331"/>
      <c r="C184" s="331"/>
    </row>
    <row r="185" spans="1:3" ht="14.4" customHeight="1" x14ac:dyDescent="0.3">
      <c r="A185" s="331"/>
      <c r="B185" s="331"/>
      <c r="C185" s="331"/>
    </row>
    <row r="186" spans="1:3" ht="14.4" customHeight="1" x14ac:dyDescent="0.3">
      <c r="A186" s="331"/>
      <c r="B186" s="331"/>
      <c r="C186" s="331"/>
    </row>
    <row r="187" spans="1:3" ht="14.4" customHeight="1" x14ac:dyDescent="0.3">
      <c r="A187" s="331"/>
      <c r="B187" s="331"/>
      <c r="C187" s="331"/>
    </row>
    <row r="188" spans="1:3" ht="14.4" customHeight="1" x14ac:dyDescent="0.3">
      <c r="A188" s="331"/>
      <c r="B188" s="331"/>
      <c r="C188" s="331"/>
    </row>
    <row r="189" spans="1:3" ht="14.4" customHeight="1" x14ac:dyDescent="0.3">
      <c r="A189" s="331"/>
      <c r="B189" s="331"/>
      <c r="C189" s="331"/>
    </row>
    <row r="190" spans="1:3" ht="14.4" customHeight="1" x14ac:dyDescent="0.3">
      <c r="A190" s="331"/>
      <c r="B190" s="331"/>
      <c r="C190" s="331"/>
    </row>
    <row r="191" spans="1:3" ht="14.4" customHeight="1" x14ac:dyDescent="0.3">
      <c r="A191" s="331"/>
      <c r="B191" s="331"/>
      <c r="C191" s="331"/>
    </row>
    <row r="192" spans="1:3" ht="14.4" customHeight="1" x14ac:dyDescent="0.3">
      <c r="A192" s="331"/>
      <c r="B192" s="331"/>
      <c r="C192" s="331"/>
    </row>
    <row r="193" spans="1:3" ht="14.4" customHeight="1" x14ac:dyDescent="0.3">
      <c r="A193" s="331"/>
      <c r="B193" s="331"/>
      <c r="C193" s="331"/>
    </row>
    <row r="194" spans="1:3" ht="14.4" customHeight="1" x14ac:dyDescent="0.3">
      <c r="A194" s="331"/>
      <c r="B194" s="331"/>
      <c r="C194" s="331"/>
    </row>
    <row r="195" spans="1:3" ht="14.4" customHeight="1" x14ac:dyDescent="0.3">
      <c r="A195" s="331"/>
      <c r="B195" s="331"/>
      <c r="C195" s="331"/>
    </row>
    <row r="196" spans="1:3" ht="14.4" customHeight="1" x14ac:dyDescent="0.3">
      <c r="A196" s="331"/>
      <c r="B196" s="331"/>
      <c r="C196" s="331"/>
    </row>
    <row r="197" spans="1:3" ht="14.4" customHeight="1" x14ac:dyDescent="0.3">
      <c r="A197" s="331"/>
      <c r="B197" s="331"/>
      <c r="C197" s="331"/>
    </row>
    <row r="198" spans="1:3" ht="14.4" customHeight="1" x14ac:dyDescent="0.3">
      <c r="A198" s="331"/>
      <c r="B198" s="331"/>
      <c r="C198" s="331"/>
    </row>
    <row r="199" spans="1:3" ht="14.4" customHeight="1" x14ac:dyDescent="0.3">
      <c r="A199" s="331"/>
      <c r="B199" s="331"/>
      <c r="C199" s="331"/>
    </row>
    <row r="200" spans="1:3" ht="14.4" customHeight="1" x14ac:dyDescent="0.3">
      <c r="A200" s="331"/>
      <c r="B200" s="331"/>
      <c r="C200" s="331"/>
    </row>
    <row r="201" spans="1:3" ht="14.4" customHeight="1" x14ac:dyDescent="0.3">
      <c r="A201" s="331"/>
      <c r="B201" s="331"/>
      <c r="C201" s="331"/>
    </row>
    <row r="202" spans="1:3" ht="14.4" customHeight="1" x14ac:dyDescent="0.3">
      <c r="A202" s="331"/>
      <c r="B202" s="331"/>
      <c r="C202" s="331"/>
    </row>
    <row r="203" spans="1:3" ht="14.4" customHeight="1" x14ac:dyDescent="0.3">
      <c r="A203" s="331"/>
      <c r="B203" s="331"/>
      <c r="C203" s="331"/>
    </row>
    <row r="204" spans="1:3" ht="14.4" customHeight="1" x14ac:dyDescent="0.3">
      <c r="A204" s="331"/>
      <c r="B204" s="331"/>
      <c r="C204" s="331"/>
    </row>
    <row r="205" spans="1:3" ht="14.4" customHeight="1" x14ac:dyDescent="0.3">
      <c r="A205" s="331"/>
      <c r="B205" s="331"/>
      <c r="C205" s="331"/>
    </row>
    <row r="206" spans="1:3" ht="14.4" customHeight="1" x14ac:dyDescent="0.3">
      <c r="A206" s="331"/>
      <c r="B206" s="331"/>
      <c r="C206" s="331"/>
    </row>
    <row r="207" spans="1:3" ht="14.4" customHeight="1" x14ac:dyDescent="0.3">
      <c r="A207" s="331"/>
      <c r="B207" s="331"/>
      <c r="C207" s="331"/>
    </row>
    <row r="208" spans="1:3" ht="14.4" customHeight="1" x14ac:dyDescent="0.3">
      <c r="A208" s="331"/>
      <c r="B208" s="331"/>
      <c r="C208" s="331"/>
    </row>
    <row r="209" spans="1:3" ht="14.4" customHeight="1" x14ac:dyDescent="0.3">
      <c r="A209" s="331"/>
      <c r="B209" s="331"/>
      <c r="C209" s="331"/>
    </row>
    <row r="210" spans="1:3" ht="14.4" customHeight="1" x14ac:dyDescent="0.3">
      <c r="A210" s="331"/>
      <c r="B210" s="331"/>
      <c r="C210" s="331"/>
    </row>
    <row r="211" spans="1:3" ht="14.4" customHeight="1" x14ac:dyDescent="0.3">
      <c r="A211" s="331"/>
      <c r="B211" s="331"/>
      <c r="C211" s="331"/>
    </row>
    <row r="212" spans="1:3" ht="14.4" customHeight="1" x14ac:dyDescent="0.3">
      <c r="A212" s="331"/>
      <c r="B212" s="331"/>
      <c r="C212" s="331"/>
    </row>
    <row r="213" spans="1:3" ht="14.4" customHeight="1" x14ac:dyDescent="0.3">
      <c r="A213" s="331"/>
      <c r="B213" s="331"/>
      <c r="C213" s="331"/>
    </row>
    <row r="214" spans="1:3" ht="14.4" customHeight="1" x14ac:dyDescent="0.3">
      <c r="A214" s="331"/>
      <c r="B214" s="331"/>
      <c r="C214" s="331"/>
    </row>
    <row r="215" spans="1:3" ht="14.4" customHeight="1" x14ac:dyDescent="0.3">
      <c r="A215" s="331"/>
      <c r="B215" s="331"/>
      <c r="C215" s="331"/>
    </row>
    <row r="216" spans="1:3" ht="14.4" customHeight="1" x14ac:dyDescent="0.3">
      <c r="A216" s="331"/>
      <c r="B216" s="331"/>
      <c r="C216" s="331"/>
    </row>
    <row r="217" spans="1:3" ht="14.4" customHeight="1" x14ac:dyDescent="0.3">
      <c r="A217" s="331"/>
      <c r="B217" s="331"/>
      <c r="C217" s="331"/>
    </row>
    <row r="218" spans="1:3" ht="14.4" customHeight="1" x14ac:dyDescent="0.3">
      <c r="A218" s="331"/>
      <c r="B218" s="331"/>
      <c r="C218" s="331"/>
    </row>
    <row r="219" spans="1:3" ht="14.4" customHeight="1" x14ac:dyDescent="0.3">
      <c r="A219" s="331"/>
      <c r="B219" s="331"/>
      <c r="C219" s="331"/>
    </row>
    <row r="220" spans="1:3" ht="14.4" customHeight="1" x14ac:dyDescent="0.3">
      <c r="A220" s="331"/>
      <c r="B220" s="331"/>
      <c r="C220" s="331"/>
    </row>
    <row r="221" spans="1:3" ht="14.4" customHeight="1" x14ac:dyDescent="0.3">
      <c r="A221" s="331"/>
      <c r="B221" s="331"/>
      <c r="C221" s="331"/>
    </row>
    <row r="222" spans="1:3" ht="14.4" customHeight="1" x14ac:dyDescent="0.3">
      <c r="A222" s="331"/>
      <c r="B222" s="331"/>
      <c r="C222" s="331"/>
    </row>
    <row r="223" spans="1:3" ht="14.4" customHeight="1" x14ac:dyDescent="0.3">
      <c r="A223" s="331"/>
      <c r="B223" s="331"/>
      <c r="C223" s="331"/>
    </row>
    <row r="224" spans="1:3" ht="14.4" customHeight="1" x14ac:dyDescent="0.3">
      <c r="A224" s="331"/>
      <c r="B224" s="331"/>
      <c r="C224" s="331"/>
    </row>
    <row r="225" spans="1:3" ht="14.4" customHeight="1" x14ac:dyDescent="0.3">
      <c r="A225" s="331"/>
      <c r="B225" s="331"/>
      <c r="C225" s="331"/>
    </row>
    <row r="226" spans="1:3" ht="14.4" customHeight="1" x14ac:dyDescent="0.3">
      <c r="A226" s="331"/>
      <c r="B226" s="331"/>
      <c r="C226" s="331"/>
    </row>
    <row r="227" spans="1:3" ht="14.4" customHeight="1" x14ac:dyDescent="0.3">
      <c r="A227" s="331"/>
      <c r="B227" s="331"/>
      <c r="C227" s="331"/>
    </row>
    <row r="228" spans="1:3" ht="14.4" customHeight="1" x14ac:dyDescent="0.3">
      <c r="A228" s="331"/>
      <c r="B228" s="331"/>
      <c r="C228" s="331"/>
    </row>
    <row r="229" spans="1:3" ht="14.4" customHeight="1" x14ac:dyDescent="0.3">
      <c r="A229" s="331"/>
      <c r="B229" s="331"/>
      <c r="C229" s="331"/>
    </row>
    <row r="230" spans="1:3" ht="14.4" customHeight="1" x14ac:dyDescent="0.3">
      <c r="A230" s="331"/>
      <c r="B230" s="331"/>
      <c r="C230" s="331"/>
    </row>
    <row r="231" spans="1:3" ht="14.4" customHeight="1" x14ac:dyDescent="0.3">
      <c r="A231" s="331"/>
      <c r="B231" s="331"/>
      <c r="C231" s="331"/>
    </row>
    <row r="232" spans="1:3" ht="14.4" customHeight="1" x14ac:dyDescent="0.3">
      <c r="A232" s="331"/>
      <c r="B232" s="331"/>
      <c r="C232" s="331"/>
    </row>
    <row r="233" spans="1:3" ht="14.4" customHeight="1" x14ac:dyDescent="0.3">
      <c r="A233" s="331"/>
      <c r="B233" s="331"/>
      <c r="C233" s="331"/>
    </row>
    <row r="234" spans="1:3" ht="14.4" customHeight="1" x14ac:dyDescent="0.3">
      <c r="A234" s="331"/>
      <c r="B234" s="331"/>
      <c r="C234" s="331"/>
    </row>
    <row r="235" spans="1:3" ht="14.4" customHeight="1" x14ac:dyDescent="0.3">
      <c r="A235" s="331"/>
      <c r="B235" s="331"/>
      <c r="C235" s="331"/>
    </row>
    <row r="236" spans="1:3" ht="14.4" customHeight="1" x14ac:dyDescent="0.3">
      <c r="A236" s="331"/>
      <c r="B236" s="331"/>
      <c r="C236" s="331"/>
    </row>
    <row r="237" spans="1:3" ht="14.4" customHeight="1" x14ac:dyDescent="0.3">
      <c r="A237" s="331"/>
      <c r="B237" s="331"/>
      <c r="C237" s="331"/>
    </row>
    <row r="238" spans="1:3" ht="14.4" customHeight="1" x14ac:dyDescent="0.3">
      <c r="A238" s="331"/>
      <c r="B238" s="331"/>
      <c r="C238" s="331"/>
    </row>
    <row r="239" spans="1:3" ht="14.4" customHeight="1" x14ac:dyDescent="0.3">
      <c r="A239" s="331"/>
      <c r="B239" s="331"/>
      <c r="C239" s="331"/>
    </row>
    <row r="240" spans="1:3" ht="14.4" customHeight="1" x14ac:dyDescent="0.3">
      <c r="A240" s="331"/>
      <c r="B240" s="331"/>
      <c r="C240" s="331"/>
    </row>
    <row r="241" spans="1:3" ht="14.4" customHeight="1" x14ac:dyDescent="0.3">
      <c r="A241" s="331"/>
      <c r="B241" s="331"/>
      <c r="C241" s="331"/>
    </row>
    <row r="242" spans="1:3" ht="14.4" customHeight="1" x14ac:dyDescent="0.3">
      <c r="A242" s="331"/>
      <c r="B242" s="331"/>
      <c r="C242" s="331"/>
    </row>
    <row r="243" spans="1:3" ht="14.4" customHeight="1" x14ac:dyDescent="0.3">
      <c r="A243" s="331"/>
      <c r="B243" s="331"/>
      <c r="C243" s="331"/>
    </row>
    <row r="244" spans="1:3" ht="14.4" customHeight="1" x14ac:dyDescent="0.3">
      <c r="A244" s="331"/>
      <c r="B244" s="331"/>
      <c r="C244" s="331"/>
    </row>
    <row r="245" spans="1:3" ht="14.4" customHeight="1" x14ac:dyDescent="0.3">
      <c r="A245" s="331"/>
      <c r="B245" s="331"/>
      <c r="C245" s="331"/>
    </row>
    <row r="246" spans="1:3" ht="14.4" customHeight="1" x14ac:dyDescent="0.3">
      <c r="A246" s="331"/>
      <c r="B246" s="331"/>
      <c r="C246" s="331"/>
    </row>
    <row r="247" spans="1:3" ht="14.4" customHeight="1" x14ac:dyDescent="0.3">
      <c r="A247" s="331"/>
      <c r="B247" s="331"/>
      <c r="C247" s="331"/>
    </row>
    <row r="248" spans="1:3" ht="14.4" customHeight="1" x14ac:dyDescent="0.3">
      <c r="A248" s="331"/>
      <c r="B248" s="331"/>
      <c r="C248" s="331"/>
    </row>
    <row r="249" spans="1:3" ht="14.4" customHeight="1" x14ac:dyDescent="0.3">
      <c r="A249" s="331"/>
      <c r="B249" s="331"/>
      <c r="C249" s="331"/>
    </row>
    <row r="250" spans="1:3" ht="14.4" customHeight="1" x14ac:dyDescent="0.3">
      <c r="A250" s="331"/>
      <c r="B250" s="331"/>
      <c r="C250" s="331"/>
    </row>
    <row r="251" spans="1:3" ht="14.4" customHeight="1" x14ac:dyDescent="0.3">
      <c r="A251" s="331"/>
      <c r="B251" s="331"/>
      <c r="C251" s="331"/>
    </row>
    <row r="252" spans="1:3" ht="14.4" customHeight="1" x14ac:dyDescent="0.3">
      <c r="A252" s="331"/>
      <c r="B252" s="331"/>
      <c r="C252" s="331"/>
    </row>
    <row r="253" spans="1:3" ht="14.4" customHeight="1" x14ac:dyDescent="0.3">
      <c r="A253" s="331"/>
      <c r="B253" s="331"/>
      <c r="C253" s="331"/>
    </row>
    <row r="254" spans="1:3" ht="14.4" customHeight="1" x14ac:dyDescent="0.3">
      <c r="A254" s="331"/>
      <c r="B254" s="331"/>
      <c r="C254" s="331"/>
    </row>
    <row r="255" spans="1:3" ht="14.4" customHeight="1" x14ac:dyDescent="0.3">
      <c r="A255" s="331"/>
      <c r="B255" s="331"/>
      <c r="C255" s="331"/>
    </row>
    <row r="256" spans="1:3" ht="14.4" customHeight="1" x14ac:dyDescent="0.3">
      <c r="A256" s="331"/>
      <c r="B256" s="331"/>
      <c r="C256" s="331"/>
    </row>
    <row r="257" spans="1:3" ht="14.4" customHeight="1" x14ac:dyDescent="0.3">
      <c r="A257" s="331"/>
      <c r="B257" s="331"/>
      <c r="C257" s="331"/>
    </row>
    <row r="258" spans="1:3" ht="14.4" customHeight="1" x14ac:dyDescent="0.3">
      <c r="A258" s="331"/>
      <c r="B258" s="331"/>
      <c r="C258" s="331"/>
    </row>
    <row r="259" spans="1:3" ht="14.4" customHeight="1" x14ac:dyDescent="0.3">
      <c r="A259" s="331"/>
      <c r="B259" s="331"/>
      <c r="C259" s="331"/>
    </row>
    <row r="260" spans="1:3" ht="14.4" customHeight="1" x14ac:dyDescent="0.3">
      <c r="A260" s="331"/>
      <c r="B260" s="331"/>
      <c r="C260" s="331"/>
    </row>
    <row r="261" spans="1:3" ht="14.4" customHeight="1" x14ac:dyDescent="0.3">
      <c r="A261" s="331"/>
      <c r="B261" s="331"/>
      <c r="C261" s="331"/>
    </row>
    <row r="262" spans="1:3" ht="14.4" customHeight="1" x14ac:dyDescent="0.3">
      <c r="A262" s="331"/>
      <c r="B262" s="331"/>
      <c r="C262" s="331"/>
    </row>
    <row r="263" spans="1:3" ht="14.4" customHeight="1" x14ac:dyDescent="0.3">
      <c r="A263" s="331"/>
      <c r="B263" s="331"/>
      <c r="C263" s="331"/>
    </row>
    <row r="264" spans="1:3" ht="14.4" customHeight="1" x14ac:dyDescent="0.3">
      <c r="A264" s="331"/>
      <c r="B264" s="331"/>
      <c r="C264" s="331"/>
    </row>
    <row r="265" spans="1:3" ht="14.4" customHeight="1" x14ac:dyDescent="0.3">
      <c r="A265" s="331"/>
      <c r="B265" s="331"/>
      <c r="C265" s="331"/>
    </row>
    <row r="266" spans="1:3" ht="14.4" customHeight="1" x14ac:dyDescent="0.3">
      <c r="A266" s="331"/>
      <c r="B266" s="331"/>
      <c r="C266" s="331"/>
    </row>
    <row r="267" spans="1:3" ht="14.4" customHeight="1" x14ac:dyDescent="0.3">
      <c r="A267" s="331"/>
      <c r="B267" s="331"/>
      <c r="C267" s="331"/>
    </row>
    <row r="268" spans="1:3" ht="14.4" customHeight="1" x14ac:dyDescent="0.3">
      <c r="A268" s="331"/>
      <c r="B268" s="331"/>
      <c r="C268" s="331"/>
    </row>
    <row r="269" spans="1:3" ht="14.4" customHeight="1" x14ac:dyDescent="0.3">
      <c r="A269" s="331"/>
      <c r="B269" s="331"/>
      <c r="C269" s="331"/>
    </row>
    <row r="270" spans="1:3" ht="14.4" customHeight="1" x14ac:dyDescent="0.3">
      <c r="A270" s="331"/>
      <c r="B270" s="331"/>
      <c r="C270" s="331"/>
    </row>
    <row r="271" spans="1:3" ht="14.4" customHeight="1" x14ac:dyDescent="0.3">
      <c r="A271" s="331"/>
      <c r="B271" s="331"/>
      <c r="C271" s="331"/>
    </row>
    <row r="272" spans="1:3" ht="14.4" customHeight="1" x14ac:dyDescent="0.3">
      <c r="A272" s="331"/>
      <c r="B272" s="331"/>
      <c r="C272" s="331"/>
    </row>
    <row r="273" spans="1:3" ht="14.4" customHeight="1" x14ac:dyDescent="0.3">
      <c r="A273" s="331"/>
      <c r="B273" s="331"/>
      <c r="C273" s="331"/>
    </row>
    <row r="274" spans="1:3" ht="14.4" customHeight="1" x14ac:dyDescent="0.3">
      <c r="A274" s="331"/>
      <c r="B274" s="331"/>
      <c r="C274" s="331"/>
    </row>
    <row r="275" spans="1:3" ht="14.4" customHeight="1" x14ac:dyDescent="0.3">
      <c r="A275" s="331"/>
      <c r="B275" s="331"/>
      <c r="C275" s="331"/>
    </row>
    <row r="276" spans="1:3" ht="14.4" customHeight="1" x14ac:dyDescent="0.3">
      <c r="A276" s="331"/>
      <c r="B276" s="331"/>
      <c r="C276" s="331"/>
    </row>
    <row r="277" spans="1:3" ht="14.4" customHeight="1" x14ac:dyDescent="0.3">
      <c r="A277" s="331"/>
      <c r="B277" s="331"/>
      <c r="C277" s="331"/>
    </row>
    <row r="278" spans="1:3" ht="14.4" customHeight="1" x14ac:dyDescent="0.3">
      <c r="A278" s="331"/>
      <c r="B278" s="331"/>
      <c r="C278" s="331"/>
    </row>
    <row r="279" spans="1:3" ht="14.4" customHeight="1" x14ac:dyDescent="0.3">
      <c r="A279" s="331"/>
      <c r="B279" s="331"/>
      <c r="C279" s="331"/>
    </row>
    <row r="280" spans="1:3" ht="14.4" customHeight="1" x14ac:dyDescent="0.3">
      <c r="A280" s="331"/>
      <c r="B280" s="331"/>
      <c r="C280" s="331"/>
    </row>
    <row r="281" spans="1:3" ht="14.4" customHeight="1" x14ac:dyDescent="0.3">
      <c r="A281" s="331"/>
      <c r="B281" s="331"/>
      <c r="C281" s="331"/>
    </row>
    <row r="282" spans="1:3" ht="14.4" customHeight="1" x14ac:dyDescent="0.3">
      <c r="A282" s="331"/>
      <c r="B282" s="331"/>
      <c r="C282" s="331"/>
    </row>
    <row r="283" spans="1:3" ht="14.4" customHeight="1" x14ac:dyDescent="0.3">
      <c r="A283" s="331"/>
      <c r="B283" s="331"/>
      <c r="C283" s="331"/>
    </row>
    <row r="284" spans="1:3" ht="14.4" customHeight="1" x14ac:dyDescent="0.3">
      <c r="A284" s="331"/>
      <c r="B284" s="331"/>
      <c r="C284" s="331"/>
    </row>
    <row r="285" spans="1:3" ht="14.4" customHeight="1" x14ac:dyDescent="0.3">
      <c r="A285" s="331"/>
      <c r="B285" s="331"/>
      <c r="C285" s="331"/>
    </row>
    <row r="286" spans="1:3" ht="14.4" customHeight="1" x14ac:dyDescent="0.3">
      <c r="A286" s="331"/>
      <c r="B286" s="331"/>
      <c r="C286" s="331"/>
    </row>
    <row r="287" spans="1:3" ht="14.4" customHeight="1" x14ac:dyDescent="0.3">
      <c r="A287" s="331"/>
      <c r="B287" s="331"/>
      <c r="C287" s="331"/>
    </row>
    <row r="288" spans="1:3" ht="14.4" customHeight="1" x14ac:dyDescent="0.3">
      <c r="A288" s="331"/>
      <c r="B288" s="331"/>
      <c r="C288" s="331"/>
    </row>
    <row r="289" spans="1:3" ht="14.4" customHeight="1" x14ac:dyDescent="0.3">
      <c r="A289" s="331"/>
      <c r="B289" s="331"/>
      <c r="C289" s="331"/>
    </row>
    <row r="290" spans="1:3" ht="14.4" customHeight="1" x14ac:dyDescent="0.3">
      <c r="A290" s="331"/>
      <c r="B290" s="331"/>
      <c r="C290" s="331"/>
    </row>
    <row r="291" spans="1:3" ht="14.4" customHeight="1" x14ac:dyDescent="0.3">
      <c r="A291" s="331"/>
      <c r="B291" s="331"/>
      <c r="C291" s="331"/>
    </row>
    <row r="292" spans="1:3" ht="14.4" customHeight="1" x14ac:dyDescent="0.3">
      <c r="A292" s="331"/>
      <c r="B292" s="331"/>
      <c r="C292" s="331"/>
    </row>
    <row r="293" spans="1:3" ht="14.4" customHeight="1" x14ac:dyDescent="0.3">
      <c r="A293" s="331"/>
      <c r="B293" s="331"/>
      <c r="C293" s="331"/>
    </row>
    <row r="294" spans="1:3" ht="14.4" customHeight="1" x14ac:dyDescent="0.3">
      <c r="A294" s="331"/>
      <c r="B294" s="331"/>
      <c r="C294" s="331"/>
    </row>
    <row r="295" spans="1:3" ht="14.4" customHeight="1" x14ac:dyDescent="0.3">
      <c r="A295" s="331"/>
      <c r="B295" s="331"/>
      <c r="C295" s="331"/>
    </row>
    <row r="296" spans="1:3" ht="14.4" customHeight="1" x14ac:dyDescent="0.3">
      <c r="A296" s="331"/>
      <c r="B296" s="331"/>
      <c r="C296" s="331"/>
    </row>
    <row r="297" spans="1:3" ht="14.4" customHeight="1" x14ac:dyDescent="0.3">
      <c r="A297" s="331"/>
      <c r="B297" s="331"/>
      <c r="C297" s="331"/>
    </row>
    <row r="298" spans="1:3" ht="14.4" customHeight="1" x14ac:dyDescent="0.3">
      <c r="A298" s="331"/>
      <c r="B298" s="331"/>
      <c r="C298" s="331"/>
    </row>
    <row r="299" spans="1:3" ht="14.4" customHeight="1" x14ac:dyDescent="0.3">
      <c r="A299" s="331"/>
      <c r="B299" s="331"/>
      <c r="C299" s="331"/>
    </row>
    <row r="300" spans="1:3" ht="14.4" customHeight="1" x14ac:dyDescent="0.3">
      <c r="A300" s="331"/>
      <c r="B300" s="331"/>
      <c r="C300" s="331"/>
    </row>
    <row r="301" spans="1:3" ht="14.4" customHeight="1" x14ac:dyDescent="0.3">
      <c r="A301" s="331"/>
      <c r="B301" s="331"/>
      <c r="C301" s="331"/>
    </row>
    <row r="302" spans="1:3" ht="14.4" customHeight="1" x14ac:dyDescent="0.3">
      <c r="A302" s="331"/>
      <c r="B302" s="331"/>
      <c r="C302" s="331"/>
    </row>
    <row r="303" spans="1:3" ht="14.4" customHeight="1" x14ac:dyDescent="0.3">
      <c r="A303" s="331"/>
      <c r="B303" s="331"/>
      <c r="C303" s="331"/>
    </row>
    <row r="304" spans="1:3" ht="14.4" customHeight="1" x14ac:dyDescent="0.3">
      <c r="A304" s="331"/>
      <c r="B304" s="331"/>
      <c r="C304" s="331"/>
    </row>
    <row r="305" spans="1:3" ht="14.4" customHeight="1" x14ac:dyDescent="0.3">
      <c r="A305" s="331"/>
      <c r="B305" s="331"/>
      <c r="C305" s="331"/>
    </row>
    <row r="306" spans="1:3" ht="14.4" customHeight="1" x14ac:dyDescent="0.3">
      <c r="A306" s="331"/>
      <c r="B306" s="331"/>
      <c r="C306" s="331"/>
    </row>
    <row r="307" spans="1:3" ht="14.4" customHeight="1" x14ac:dyDescent="0.3">
      <c r="A307" s="331"/>
      <c r="B307" s="331"/>
      <c r="C307" s="331"/>
    </row>
    <row r="308" spans="1:3" ht="14.4" customHeight="1" x14ac:dyDescent="0.3">
      <c r="A308" s="331"/>
      <c r="B308" s="331"/>
      <c r="C308" s="331"/>
    </row>
    <row r="309" spans="1:3" ht="14.4" customHeight="1" x14ac:dyDescent="0.3">
      <c r="A309" s="331"/>
      <c r="B309" s="331"/>
      <c r="C309" s="331"/>
    </row>
    <row r="310" spans="1:3" ht="14.4" customHeight="1" x14ac:dyDescent="0.3">
      <c r="A310" s="331"/>
      <c r="B310" s="331"/>
      <c r="C310" s="331"/>
    </row>
    <row r="311" spans="1:3" ht="14.4" customHeight="1" x14ac:dyDescent="0.3">
      <c r="A311" s="331"/>
      <c r="B311" s="331"/>
      <c r="C311" s="331"/>
    </row>
    <row r="312" spans="1:3" ht="14.4" customHeight="1" x14ac:dyDescent="0.3">
      <c r="A312" s="331"/>
      <c r="B312" s="331"/>
      <c r="C312" s="331"/>
    </row>
    <row r="313" spans="1:3" ht="14.4" customHeight="1" x14ac:dyDescent="0.3">
      <c r="A313" s="331"/>
      <c r="B313" s="331"/>
      <c r="C313" s="331"/>
    </row>
    <row r="314" spans="1:3" ht="14.4" customHeight="1" x14ac:dyDescent="0.3">
      <c r="A314" s="331"/>
      <c r="B314" s="331"/>
      <c r="C314" s="331"/>
    </row>
    <row r="315" spans="1:3" ht="14.4" customHeight="1" x14ac:dyDescent="0.3">
      <c r="A315" s="331"/>
      <c r="B315" s="331"/>
      <c r="C315" s="331"/>
    </row>
    <row r="316" spans="1:3" ht="14.4" customHeight="1" x14ac:dyDescent="0.3">
      <c r="A316" s="331"/>
      <c r="B316" s="331"/>
      <c r="C316" s="331"/>
    </row>
    <row r="317" spans="1:3" ht="14.4" customHeight="1" x14ac:dyDescent="0.3">
      <c r="A317" s="331"/>
      <c r="B317" s="331"/>
      <c r="C317" s="331"/>
    </row>
    <row r="318" spans="1:3" ht="14.4" customHeight="1" x14ac:dyDescent="0.3">
      <c r="A318" s="331"/>
      <c r="B318" s="331"/>
      <c r="C318" s="331"/>
    </row>
    <row r="319" spans="1:3" ht="14.4" customHeight="1" x14ac:dyDescent="0.3">
      <c r="A319" s="331"/>
      <c r="B319" s="331"/>
      <c r="C319" s="331"/>
    </row>
    <row r="320" spans="1:3" ht="14.4" customHeight="1" x14ac:dyDescent="0.3">
      <c r="A320" s="331"/>
      <c r="B320" s="331"/>
      <c r="C320" s="331"/>
    </row>
    <row r="321" spans="1:3" ht="14.4" customHeight="1" x14ac:dyDescent="0.3">
      <c r="A321" s="331"/>
      <c r="B321" s="331"/>
      <c r="C321" s="331"/>
    </row>
    <row r="322" spans="1:3" ht="14.4" customHeight="1" x14ac:dyDescent="0.3">
      <c r="A322" s="331"/>
      <c r="B322" s="331"/>
      <c r="C322" s="331"/>
    </row>
    <row r="323" spans="1:3" ht="14.4" customHeight="1" x14ac:dyDescent="0.3">
      <c r="A323" s="331"/>
      <c r="B323" s="331"/>
      <c r="C323" s="331"/>
    </row>
    <row r="324" spans="1:3" ht="14.4" customHeight="1" x14ac:dyDescent="0.3">
      <c r="A324" s="331"/>
      <c r="B324" s="331"/>
      <c r="C324" s="331"/>
    </row>
    <row r="325" spans="1:3" ht="14.4" customHeight="1" x14ac:dyDescent="0.3">
      <c r="A325" s="331"/>
      <c r="B325" s="331"/>
      <c r="C325" s="331"/>
    </row>
    <row r="326" spans="1:3" ht="14.4" customHeight="1" x14ac:dyDescent="0.3">
      <c r="A326" s="331"/>
      <c r="B326" s="331"/>
      <c r="C326" s="331"/>
    </row>
    <row r="327" spans="1:3" ht="14.4" customHeight="1" x14ac:dyDescent="0.3">
      <c r="A327" s="331"/>
      <c r="B327" s="331"/>
      <c r="C327" s="331"/>
    </row>
    <row r="328" spans="1:3" ht="14.4" customHeight="1" x14ac:dyDescent="0.3">
      <c r="A328" s="331"/>
      <c r="B328" s="331"/>
      <c r="C328" s="331"/>
    </row>
    <row r="329" spans="1:3" ht="14.4" customHeight="1" x14ac:dyDescent="0.3">
      <c r="A329" s="331"/>
      <c r="B329" s="331"/>
      <c r="C329" s="331"/>
    </row>
    <row r="330" spans="1:3" ht="14.4" customHeight="1" x14ac:dyDescent="0.3">
      <c r="A330" s="331"/>
      <c r="B330" s="331"/>
      <c r="C330" s="331"/>
    </row>
    <row r="331" spans="1:3" ht="14.4" customHeight="1" x14ac:dyDescent="0.3">
      <c r="A331" s="331"/>
      <c r="B331" s="331"/>
      <c r="C331" s="331"/>
    </row>
    <row r="332" spans="1:3" ht="14.4" customHeight="1" x14ac:dyDescent="0.3">
      <c r="A332" s="331"/>
      <c r="B332" s="331"/>
      <c r="C332" s="331"/>
    </row>
    <row r="333" spans="1:3" ht="14.4" customHeight="1" x14ac:dyDescent="0.3">
      <c r="A333" s="331"/>
      <c r="B333" s="331"/>
      <c r="C333" s="331"/>
    </row>
    <row r="334" spans="1:3" ht="14.4" customHeight="1" x14ac:dyDescent="0.3">
      <c r="A334" s="331"/>
      <c r="B334" s="331"/>
      <c r="C334" s="331"/>
    </row>
    <row r="335" spans="1:3" ht="14.4" customHeight="1" x14ac:dyDescent="0.3">
      <c r="A335" s="331"/>
      <c r="B335" s="331"/>
      <c r="C335" s="331"/>
    </row>
    <row r="336" spans="1:3" ht="14.4" customHeight="1" x14ac:dyDescent="0.3">
      <c r="A336" s="331"/>
      <c r="B336" s="331"/>
      <c r="C336" s="331"/>
    </row>
    <row r="337" spans="1:3" ht="14.4" customHeight="1" x14ac:dyDescent="0.3">
      <c r="A337" s="331"/>
      <c r="B337" s="331"/>
      <c r="C337" s="331"/>
    </row>
    <row r="338" spans="1:3" ht="14.4" customHeight="1" x14ac:dyDescent="0.3">
      <c r="A338" s="331"/>
      <c r="B338" s="331"/>
      <c r="C338" s="331"/>
    </row>
    <row r="339" spans="1:3" ht="14.4" customHeight="1" x14ac:dyDescent="0.3">
      <c r="A339" s="331"/>
      <c r="B339" s="331"/>
      <c r="C339" s="331"/>
    </row>
    <row r="340" spans="1:3" ht="14.4" customHeight="1" x14ac:dyDescent="0.3">
      <c r="A340" s="331"/>
      <c r="B340" s="331"/>
      <c r="C340" s="331"/>
    </row>
    <row r="341" spans="1:3" ht="14.4" customHeight="1" x14ac:dyDescent="0.3">
      <c r="A341" s="331"/>
      <c r="B341" s="331"/>
      <c r="C341" s="331"/>
    </row>
    <row r="342" spans="1:3" ht="14.4" customHeight="1" x14ac:dyDescent="0.3">
      <c r="A342" s="331"/>
      <c r="B342" s="331"/>
      <c r="C342" s="331"/>
    </row>
    <row r="343" spans="1:3" ht="14.4" customHeight="1" x14ac:dyDescent="0.3">
      <c r="A343" s="331"/>
      <c r="B343" s="331"/>
      <c r="C343" s="331"/>
    </row>
    <row r="344" spans="1:3" ht="14.4" customHeight="1" x14ac:dyDescent="0.3">
      <c r="A344" s="331"/>
      <c r="B344" s="331"/>
      <c r="C344" s="331"/>
    </row>
    <row r="345" spans="1:3" ht="14.4" customHeight="1" x14ac:dyDescent="0.3">
      <c r="A345" s="331"/>
      <c r="B345" s="331"/>
      <c r="C345" s="331"/>
    </row>
    <row r="346" spans="1:3" ht="14.4" customHeight="1" x14ac:dyDescent="0.3">
      <c r="A346" s="331"/>
      <c r="B346" s="331"/>
      <c r="C346" s="331"/>
    </row>
    <row r="347" spans="1:3" ht="14.4" customHeight="1" x14ac:dyDescent="0.3">
      <c r="A347" s="331"/>
      <c r="B347" s="331"/>
      <c r="C347" s="331"/>
    </row>
    <row r="348" spans="1:3" ht="14.4" customHeight="1" x14ac:dyDescent="0.3">
      <c r="A348" s="331"/>
      <c r="B348" s="331"/>
      <c r="C348" s="331"/>
    </row>
    <row r="349" spans="1:3" ht="14.4" customHeight="1" x14ac:dyDescent="0.3">
      <c r="A349" s="331"/>
      <c r="B349" s="331"/>
      <c r="C349" s="331"/>
    </row>
    <row r="350" spans="1:3" ht="14.4" customHeight="1" x14ac:dyDescent="0.3">
      <c r="A350" s="331"/>
      <c r="B350" s="331"/>
      <c r="C350" s="331"/>
    </row>
    <row r="351" spans="1:3" ht="14.4" customHeight="1" x14ac:dyDescent="0.3">
      <c r="A351" s="331"/>
      <c r="B351" s="331"/>
      <c r="C351" s="331"/>
    </row>
    <row r="352" spans="1:3" ht="14.4" customHeight="1" x14ac:dyDescent="0.3">
      <c r="A352" s="331"/>
      <c r="B352" s="331"/>
      <c r="C352" s="331"/>
    </row>
    <row r="353" spans="1:3" ht="14.4" customHeight="1" x14ac:dyDescent="0.3">
      <c r="A353" s="331"/>
      <c r="B353" s="331"/>
      <c r="C353" s="331"/>
    </row>
    <row r="354" spans="1:3" ht="14.4" customHeight="1" x14ac:dyDescent="0.3">
      <c r="A354" s="331"/>
      <c r="B354" s="331"/>
      <c r="C354" s="331"/>
    </row>
    <row r="355" spans="1:3" ht="14.4" customHeight="1" x14ac:dyDescent="0.3">
      <c r="A355" s="331"/>
      <c r="B355" s="331"/>
      <c r="C355" s="331"/>
    </row>
    <row r="356" spans="1:3" ht="14.4" customHeight="1" x14ac:dyDescent="0.3">
      <c r="A356" s="331"/>
      <c r="B356" s="331"/>
      <c r="C356" s="331"/>
    </row>
    <row r="357" spans="1:3" ht="14.4" customHeight="1" x14ac:dyDescent="0.3">
      <c r="A357" s="331"/>
      <c r="B357" s="331"/>
      <c r="C357" s="331"/>
    </row>
    <row r="358" spans="1:3" ht="14.4" customHeight="1" x14ac:dyDescent="0.3">
      <c r="A358" s="331"/>
      <c r="B358" s="331"/>
      <c r="C358" s="331"/>
    </row>
    <row r="359" spans="1:3" ht="14.4" customHeight="1" x14ac:dyDescent="0.3">
      <c r="A359" s="331"/>
      <c r="B359" s="331"/>
      <c r="C359" s="331"/>
    </row>
    <row r="360" spans="1:3" ht="14.4" customHeight="1" x14ac:dyDescent="0.3">
      <c r="A360" s="331"/>
      <c r="B360" s="331"/>
      <c r="C360" s="331"/>
    </row>
    <row r="361" spans="1:3" ht="14.4" customHeight="1" x14ac:dyDescent="0.3">
      <c r="A361" s="331"/>
      <c r="B361" s="331"/>
      <c r="C361" s="331"/>
    </row>
    <row r="362" spans="1:3" ht="14.4" customHeight="1" x14ac:dyDescent="0.3">
      <c r="A362" s="331"/>
      <c r="B362" s="331"/>
      <c r="C362" s="331"/>
    </row>
    <row r="363" spans="1:3" ht="14.4" customHeight="1" x14ac:dyDescent="0.3">
      <c r="A363" s="331"/>
      <c r="B363" s="331"/>
      <c r="C363" s="331"/>
    </row>
    <row r="364" spans="1:3" ht="14.4" customHeight="1" x14ac:dyDescent="0.3">
      <c r="A364" s="331"/>
      <c r="B364" s="331"/>
      <c r="C364" s="331"/>
    </row>
    <row r="365" spans="1:3" ht="14.4" customHeight="1" x14ac:dyDescent="0.3">
      <c r="A365" s="331"/>
      <c r="B365" s="331"/>
      <c r="C365" s="331"/>
    </row>
    <row r="366" spans="1:3" ht="14.4" customHeight="1" x14ac:dyDescent="0.3">
      <c r="A366" s="331"/>
      <c r="B366" s="331"/>
      <c r="C366" s="331"/>
    </row>
    <row r="367" spans="1:3" ht="14.4" customHeight="1" x14ac:dyDescent="0.3">
      <c r="A367" s="331"/>
      <c r="B367" s="331"/>
      <c r="C367" s="331"/>
    </row>
    <row r="368" spans="1:3" ht="14.4" customHeight="1" x14ac:dyDescent="0.3">
      <c r="A368" s="331"/>
      <c r="B368" s="331"/>
      <c r="C368" s="331"/>
    </row>
    <row r="369" spans="1:3" ht="14.4" customHeight="1" x14ac:dyDescent="0.3">
      <c r="A369" s="331"/>
      <c r="B369" s="331"/>
      <c r="C369" s="331"/>
    </row>
    <row r="370" spans="1:3" ht="14.4" customHeight="1" x14ac:dyDescent="0.3">
      <c r="A370" s="331"/>
      <c r="B370" s="331"/>
      <c r="C370" s="331"/>
    </row>
    <row r="371" spans="1:3" ht="14.4" customHeight="1" x14ac:dyDescent="0.3">
      <c r="A371" s="331"/>
      <c r="B371" s="331"/>
      <c r="C371" s="331"/>
    </row>
    <row r="372" spans="1:3" ht="14.4" customHeight="1" x14ac:dyDescent="0.3">
      <c r="A372" s="331"/>
      <c r="B372" s="331"/>
      <c r="C372" s="331"/>
    </row>
    <row r="373" spans="1:3" ht="14.4" customHeight="1" x14ac:dyDescent="0.3">
      <c r="A373" s="331"/>
      <c r="B373" s="331"/>
      <c r="C373" s="331"/>
    </row>
    <row r="374" spans="1:3" ht="14.4" customHeight="1" x14ac:dyDescent="0.3">
      <c r="A374" s="331"/>
      <c r="B374" s="331"/>
      <c r="C374" s="331"/>
    </row>
    <row r="375" spans="1:3" ht="14.4" customHeight="1" x14ac:dyDescent="0.3">
      <c r="A375" s="331"/>
      <c r="B375" s="331"/>
      <c r="C375" s="331"/>
    </row>
    <row r="376" spans="1:3" ht="14.4" customHeight="1" x14ac:dyDescent="0.3">
      <c r="A376" s="331"/>
      <c r="B376" s="331"/>
      <c r="C376" s="331"/>
    </row>
    <row r="377" spans="1:3" ht="14.4" customHeight="1" x14ac:dyDescent="0.3">
      <c r="A377" s="331"/>
      <c r="B377" s="331"/>
      <c r="C377" s="331"/>
    </row>
    <row r="378" spans="1:3" ht="14.4" customHeight="1" x14ac:dyDescent="0.3">
      <c r="A378" s="331"/>
      <c r="B378" s="331"/>
      <c r="C378" s="331"/>
    </row>
    <row r="379" spans="1:3" ht="14.4" customHeight="1" x14ac:dyDescent="0.3">
      <c r="A379" s="331"/>
      <c r="B379" s="331"/>
      <c r="C379" s="331"/>
    </row>
    <row r="380" spans="1:3" ht="14.4" customHeight="1" x14ac:dyDescent="0.3">
      <c r="A380" s="331"/>
      <c r="B380" s="331"/>
      <c r="C380" s="331"/>
    </row>
    <row r="381" spans="1:3" ht="14.4" customHeight="1" x14ac:dyDescent="0.3">
      <c r="A381" s="331"/>
      <c r="B381" s="331"/>
      <c r="C381" s="331"/>
    </row>
    <row r="382" spans="1:3" ht="14.4" customHeight="1" x14ac:dyDescent="0.3">
      <c r="A382" s="331"/>
      <c r="B382" s="331"/>
      <c r="C382" s="331"/>
    </row>
    <row r="383" spans="1:3" ht="14.4" customHeight="1" x14ac:dyDescent="0.3">
      <c r="A383" s="331"/>
      <c r="B383" s="331"/>
      <c r="C383" s="331"/>
    </row>
    <row r="384" spans="1:3" ht="14.4" customHeight="1" x14ac:dyDescent="0.3">
      <c r="A384" s="331"/>
      <c r="B384" s="331"/>
      <c r="C384" s="331"/>
    </row>
    <row r="385" spans="1:3" ht="14.4" customHeight="1" x14ac:dyDescent="0.3">
      <c r="A385" s="331"/>
      <c r="B385" s="331"/>
      <c r="C385" s="331"/>
    </row>
    <row r="386" spans="1:3" ht="14.4" customHeight="1" x14ac:dyDescent="0.3">
      <c r="A386" s="331"/>
      <c r="B386" s="331"/>
      <c r="C386" s="331"/>
    </row>
    <row r="387" spans="1:3" ht="14.4" customHeight="1" x14ac:dyDescent="0.3">
      <c r="A387" s="331"/>
      <c r="B387" s="331"/>
      <c r="C387" s="331"/>
    </row>
    <row r="388" spans="1:3" ht="14.4" customHeight="1" x14ac:dyDescent="0.3">
      <c r="A388" s="331"/>
      <c r="B388" s="331"/>
      <c r="C388" s="331"/>
    </row>
    <row r="389" spans="1:3" ht="14.4" customHeight="1" x14ac:dyDescent="0.3">
      <c r="A389" s="331"/>
      <c r="B389" s="331"/>
      <c r="C389" s="331"/>
    </row>
    <row r="390" spans="1:3" ht="14.4" customHeight="1" x14ac:dyDescent="0.3">
      <c r="A390" s="331"/>
      <c r="B390" s="331"/>
      <c r="C390" s="331"/>
    </row>
    <row r="391" spans="1:3" ht="14.4" customHeight="1" x14ac:dyDescent="0.3">
      <c r="A391" s="331"/>
      <c r="B391" s="331"/>
      <c r="C391" s="331"/>
    </row>
    <row r="392" spans="1:3" ht="14.4" customHeight="1" x14ac:dyDescent="0.3">
      <c r="A392" s="331"/>
      <c r="B392" s="331"/>
      <c r="C392" s="331"/>
    </row>
    <row r="393" spans="1:3" ht="14.4" customHeight="1" x14ac:dyDescent="0.3">
      <c r="A393" s="331"/>
      <c r="B393" s="331"/>
      <c r="C393" s="331"/>
    </row>
    <row r="394" spans="1:3" ht="14.4" customHeight="1" x14ac:dyDescent="0.3">
      <c r="A394" s="331"/>
      <c r="B394" s="331"/>
      <c r="C394" s="331"/>
    </row>
    <row r="395" spans="1:3" ht="14.4" customHeight="1" x14ac:dyDescent="0.3">
      <c r="A395" s="331"/>
      <c r="B395" s="331"/>
      <c r="C395" s="331"/>
    </row>
    <row r="396" spans="1:3" ht="14.4" customHeight="1" x14ac:dyDescent="0.3">
      <c r="A396" s="331"/>
      <c r="B396" s="331"/>
      <c r="C396" s="331"/>
    </row>
    <row r="397" spans="1:3" ht="14.4" customHeight="1" x14ac:dyDescent="0.3">
      <c r="A397" s="331"/>
      <c r="B397" s="331"/>
      <c r="C397" s="331"/>
    </row>
    <row r="398" spans="1:3" ht="14.4" customHeight="1" x14ac:dyDescent="0.3">
      <c r="A398" s="331"/>
      <c r="B398" s="331"/>
      <c r="C398" s="331"/>
    </row>
    <row r="399" spans="1:3" ht="14.4" customHeight="1" x14ac:dyDescent="0.3">
      <c r="A399" s="331"/>
      <c r="B399" s="331"/>
      <c r="C399" s="331"/>
    </row>
    <row r="400" spans="1:3" ht="14.4" customHeight="1" x14ac:dyDescent="0.3">
      <c r="A400" s="331"/>
      <c r="B400" s="331"/>
      <c r="C400" s="331"/>
    </row>
    <row r="401" spans="1:3" ht="14.4" customHeight="1" x14ac:dyDescent="0.3">
      <c r="A401" s="331"/>
      <c r="B401" s="331"/>
      <c r="C401" s="331"/>
    </row>
    <row r="402" spans="1:3" ht="14.4" customHeight="1" x14ac:dyDescent="0.3">
      <c r="A402" s="331"/>
      <c r="B402" s="331"/>
      <c r="C402" s="331"/>
    </row>
    <row r="403" spans="1:3" ht="14.4" customHeight="1" x14ac:dyDescent="0.3">
      <c r="A403" s="331"/>
      <c r="B403" s="331"/>
      <c r="C403" s="331"/>
    </row>
    <row r="404" spans="1:3" ht="14.4" customHeight="1" x14ac:dyDescent="0.3">
      <c r="A404" s="331"/>
      <c r="B404" s="331"/>
      <c r="C404" s="331"/>
    </row>
    <row r="405" spans="1:3" ht="14.4" customHeight="1" x14ac:dyDescent="0.3">
      <c r="A405" s="331"/>
      <c r="B405" s="331"/>
      <c r="C405" s="331"/>
    </row>
    <row r="406" spans="1:3" ht="14.4" customHeight="1" x14ac:dyDescent="0.3">
      <c r="A406" s="331"/>
      <c r="B406" s="331"/>
      <c r="C406" s="331"/>
    </row>
    <row r="407" spans="1:3" ht="14.4" customHeight="1" x14ac:dyDescent="0.3">
      <c r="A407" s="331"/>
      <c r="B407" s="331"/>
      <c r="C407" s="331"/>
    </row>
    <row r="408" spans="1:3" ht="14.4" customHeight="1" x14ac:dyDescent="0.3">
      <c r="A408" s="331"/>
      <c r="B408" s="331"/>
      <c r="C408" s="331"/>
    </row>
    <row r="409" spans="1:3" ht="14.4" customHeight="1" x14ac:dyDescent="0.3">
      <c r="A409" s="331"/>
      <c r="B409" s="331"/>
      <c r="C409" s="331"/>
    </row>
    <row r="410" spans="1:3" ht="14.4" customHeight="1" x14ac:dyDescent="0.3">
      <c r="A410" s="331"/>
      <c r="B410" s="331"/>
      <c r="C410" s="331"/>
    </row>
    <row r="411" spans="1:3" ht="14.4" customHeight="1" x14ac:dyDescent="0.3">
      <c r="A411" s="331"/>
      <c r="B411" s="331"/>
      <c r="C411" s="331"/>
    </row>
    <row r="412" spans="1:3" ht="14.4" customHeight="1" x14ac:dyDescent="0.3">
      <c r="A412" s="331"/>
      <c r="B412" s="331"/>
      <c r="C412" s="331"/>
    </row>
    <row r="413" spans="1:3" ht="14.4" customHeight="1" x14ac:dyDescent="0.3">
      <c r="A413" s="331"/>
      <c r="B413" s="331"/>
      <c r="C413" s="331"/>
    </row>
    <row r="414" spans="1:3" ht="14.4" customHeight="1" x14ac:dyDescent="0.3">
      <c r="A414" s="331"/>
      <c r="B414" s="331"/>
      <c r="C414" s="331"/>
    </row>
    <row r="415" spans="1:3" ht="14.4" customHeight="1" x14ac:dyDescent="0.3">
      <c r="A415" s="331"/>
      <c r="B415" s="331"/>
      <c r="C415" s="331"/>
    </row>
    <row r="416" spans="1:3" ht="14.4" customHeight="1" x14ac:dyDescent="0.3">
      <c r="A416" s="331"/>
      <c r="B416" s="331"/>
      <c r="C416" s="331"/>
    </row>
    <row r="417" spans="1:3" ht="14.4" customHeight="1" x14ac:dyDescent="0.3">
      <c r="A417" s="331"/>
      <c r="B417" s="331"/>
      <c r="C417" s="331"/>
    </row>
    <row r="418" spans="1:3" ht="14.4" customHeight="1" x14ac:dyDescent="0.3">
      <c r="A418" s="331"/>
      <c r="B418" s="331"/>
      <c r="C418" s="331"/>
    </row>
    <row r="419" spans="1:3" ht="14.4" customHeight="1" x14ac:dyDescent="0.3">
      <c r="A419" s="331"/>
      <c r="B419" s="331"/>
      <c r="C419" s="331"/>
    </row>
    <row r="420" spans="1:3" ht="14.4" customHeight="1" x14ac:dyDescent="0.3">
      <c r="A420" s="331"/>
      <c r="B420" s="331"/>
      <c r="C420" s="331"/>
    </row>
    <row r="421" spans="1:3" ht="14.4" customHeight="1" x14ac:dyDescent="0.3">
      <c r="A421" s="331"/>
      <c r="B421" s="331"/>
      <c r="C421" s="331"/>
    </row>
    <row r="422" spans="1:3" ht="14.4" customHeight="1" x14ac:dyDescent="0.3">
      <c r="A422" s="331"/>
      <c r="B422" s="331"/>
      <c r="C422" s="331"/>
    </row>
    <row r="423" spans="1:3" ht="14.4" customHeight="1" x14ac:dyDescent="0.3">
      <c r="A423" s="331"/>
      <c r="B423" s="331"/>
      <c r="C423" s="331"/>
    </row>
    <row r="424" spans="1:3" ht="14.4" customHeight="1" x14ac:dyDescent="0.3">
      <c r="A424" s="331"/>
      <c r="B424" s="331"/>
      <c r="C424" s="331"/>
    </row>
    <row r="425" spans="1:3" ht="14.4" customHeight="1" x14ac:dyDescent="0.3">
      <c r="A425" s="331"/>
      <c r="B425" s="331"/>
      <c r="C425" s="331"/>
    </row>
    <row r="426" spans="1:3" ht="14.4" customHeight="1" x14ac:dyDescent="0.3">
      <c r="A426" s="331"/>
      <c r="B426" s="331"/>
      <c r="C426" s="331"/>
    </row>
    <row r="427" spans="1:3" ht="14.4" customHeight="1" x14ac:dyDescent="0.3">
      <c r="A427" s="331"/>
      <c r="B427" s="331"/>
      <c r="C427" s="331"/>
    </row>
    <row r="428" spans="1:3" ht="14.4" customHeight="1" x14ac:dyDescent="0.3">
      <c r="A428" s="331"/>
      <c r="B428" s="331"/>
      <c r="C428" s="331"/>
    </row>
    <row r="429" spans="1:3" ht="14.4" customHeight="1" x14ac:dyDescent="0.3">
      <c r="A429" s="331"/>
      <c r="B429" s="331"/>
      <c r="C429" s="331"/>
    </row>
    <row r="430" spans="1:3" ht="14.4" customHeight="1" x14ac:dyDescent="0.3">
      <c r="A430" s="331"/>
      <c r="B430" s="331"/>
      <c r="C430" s="331"/>
    </row>
    <row r="431" spans="1:3" ht="14.4" customHeight="1" x14ac:dyDescent="0.3">
      <c r="A431" s="331"/>
      <c r="B431" s="331"/>
      <c r="C431" s="331"/>
    </row>
    <row r="432" spans="1:3" ht="14.4" customHeight="1" x14ac:dyDescent="0.3">
      <c r="A432" s="331"/>
      <c r="B432" s="331"/>
      <c r="C432" s="331"/>
    </row>
    <row r="433" spans="1:3" ht="14.4" customHeight="1" x14ac:dyDescent="0.3">
      <c r="A433" s="331"/>
      <c r="B433" s="331"/>
      <c r="C433" s="331"/>
    </row>
    <row r="434" spans="1:3" ht="14.4" customHeight="1" x14ac:dyDescent="0.3">
      <c r="A434" s="331"/>
      <c r="B434" s="331"/>
      <c r="C434" s="331"/>
    </row>
    <row r="435" spans="1:3" ht="14.4" customHeight="1" x14ac:dyDescent="0.3">
      <c r="A435" s="331"/>
      <c r="B435" s="331"/>
      <c r="C435" s="331"/>
    </row>
    <row r="436" spans="1:3" ht="14.4" customHeight="1" x14ac:dyDescent="0.3">
      <c r="A436" s="331"/>
      <c r="B436" s="331"/>
      <c r="C436" s="331"/>
    </row>
    <row r="437" spans="1:3" ht="14.4" customHeight="1" x14ac:dyDescent="0.3">
      <c r="A437" s="331"/>
      <c r="B437" s="331"/>
      <c r="C437" s="331"/>
    </row>
    <row r="438" spans="1:3" ht="14.4" customHeight="1" x14ac:dyDescent="0.3">
      <c r="A438" s="331"/>
      <c r="B438" s="331"/>
      <c r="C438" s="331"/>
    </row>
    <row r="439" spans="1:3" ht="14.4" customHeight="1" x14ac:dyDescent="0.3">
      <c r="A439" s="331"/>
      <c r="B439" s="331"/>
      <c r="C439" s="331"/>
    </row>
    <row r="440" spans="1:3" ht="14.4" customHeight="1" x14ac:dyDescent="0.3">
      <c r="A440" s="331"/>
      <c r="B440" s="331"/>
      <c r="C440" s="331"/>
    </row>
    <row r="441" spans="1:3" ht="14.4" customHeight="1" x14ac:dyDescent="0.3">
      <c r="A441" s="331"/>
      <c r="B441" s="331"/>
      <c r="C441" s="331"/>
    </row>
    <row r="442" spans="1:3" ht="14.4" customHeight="1" x14ac:dyDescent="0.3">
      <c r="A442" s="331"/>
      <c r="B442" s="331"/>
      <c r="C442" s="331"/>
    </row>
    <row r="443" spans="1:3" ht="14.4" customHeight="1" x14ac:dyDescent="0.3">
      <c r="A443" s="331"/>
      <c r="B443" s="331"/>
      <c r="C443" s="331"/>
    </row>
    <row r="444" spans="1:3" ht="14.4" customHeight="1" x14ac:dyDescent="0.3">
      <c r="A444" s="331"/>
      <c r="B444" s="331"/>
      <c r="C444" s="331"/>
    </row>
    <row r="445" spans="1:3" ht="14.4" customHeight="1" x14ac:dyDescent="0.3">
      <c r="A445" s="331"/>
      <c r="B445" s="331"/>
      <c r="C445" s="331"/>
    </row>
    <row r="446" spans="1:3" ht="14.4" customHeight="1" x14ac:dyDescent="0.3">
      <c r="A446" s="331"/>
      <c r="B446" s="331"/>
      <c r="C446" s="331"/>
    </row>
    <row r="447" spans="1:3" ht="14.4" customHeight="1" x14ac:dyDescent="0.3">
      <c r="A447" s="331"/>
      <c r="B447" s="331"/>
      <c r="C447" s="331"/>
    </row>
    <row r="448" spans="1:3" ht="14.4" customHeight="1" x14ac:dyDescent="0.3">
      <c r="A448" s="331"/>
      <c r="B448" s="331"/>
      <c r="C448" s="331"/>
    </row>
    <row r="449" spans="1:3" ht="14.4" customHeight="1" x14ac:dyDescent="0.3">
      <c r="A449" s="331"/>
      <c r="B449" s="331"/>
      <c r="C449" s="331"/>
    </row>
    <row r="450" spans="1:3" ht="14.4" customHeight="1" x14ac:dyDescent="0.3">
      <c r="A450" s="331"/>
      <c r="B450" s="331"/>
      <c r="C450" s="331"/>
    </row>
    <row r="451" spans="1:3" ht="14.4" customHeight="1" x14ac:dyDescent="0.3">
      <c r="A451" s="331"/>
      <c r="B451" s="331"/>
      <c r="C451" s="331"/>
    </row>
    <row r="452" spans="1:3" ht="14.4" customHeight="1" x14ac:dyDescent="0.3">
      <c r="A452" s="331"/>
      <c r="B452" s="331"/>
      <c r="C452" s="331"/>
    </row>
    <row r="453" spans="1:3" ht="14.4" customHeight="1" x14ac:dyDescent="0.3">
      <c r="A453" s="331"/>
      <c r="B453" s="331"/>
      <c r="C453" s="331"/>
    </row>
    <row r="454" spans="1:3" ht="14.4" customHeight="1" x14ac:dyDescent="0.3">
      <c r="A454" s="331"/>
      <c r="B454" s="331"/>
      <c r="C454" s="331"/>
    </row>
    <row r="455" spans="1:3" ht="14.4" customHeight="1" x14ac:dyDescent="0.3">
      <c r="A455" s="331"/>
      <c r="B455" s="331"/>
      <c r="C455" s="331"/>
    </row>
    <row r="456" spans="1:3" ht="14.4" customHeight="1" x14ac:dyDescent="0.3">
      <c r="A456" s="331"/>
      <c r="B456" s="331"/>
      <c r="C456" s="331"/>
    </row>
    <row r="457" spans="1:3" ht="14.4" customHeight="1" x14ac:dyDescent="0.3">
      <c r="A457" s="331"/>
      <c r="B457" s="331"/>
      <c r="C457" s="331"/>
    </row>
    <row r="458" spans="1:3" ht="14.4" customHeight="1" x14ac:dyDescent="0.3">
      <c r="A458" s="331"/>
      <c r="B458" s="331"/>
      <c r="C458" s="331"/>
    </row>
    <row r="459" spans="1:3" ht="14.4" customHeight="1" x14ac:dyDescent="0.3">
      <c r="A459" s="331"/>
      <c r="B459" s="331"/>
      <c r="C459" s="331"/>
    </row>
    <row r="460" spans="1:3" ht="14.4" customHeight="1" x14ac:dyDescent="0.3">
      <c r="A460" s="331"/>
      <c r="B460" s="331"/>
      <c r="C460" s="331"/>
    </row>
    <row r="461" spans="1:3" ht="14.4" customHeight="1" x14ac:dyDescent="0.3">
      <c r="A461" s="331"/>
      <c r="B461" s="331"/>
      <c r="C461" s="331"/>
    </row>
    <row r="462" spans="1:3" ht="14.4" customHeight="1" x14ac:dyDescent="0.3">
      <c r="A462" s="331"/>
      <c r="B462" s="331"/>
      <c r="C462" s="331"/>
    </row>
    <row r="463" spans="1:3" ht="14.4" customHeight="1" x14ac:dyDescent="0.3">
      <c r="A463" s="331"/>
      <c r="B463" s="331"/>
      <c r="C463" s="331"/>
    </row>
    <row r="464" spans="1:3" ht="14.4" customHeight="1" x14ac:dyDescent="0.3">
      <c r="A464" s="331"/>
      <c r="B464" s="331"/>
      <c r="C464" s="331"/>
    </row>
    <row r="465" spans="1:3" ht="14.4" customHeight="1" x14ac:dyDescent="0.3">
      <c r="A465" s="331"/>
      <c r="B465" s="331"/>
      <c r="C465" s="331"/>
    </row>
    <row r="466" spans="1:3" ht="14.4" customHeight="1" x14ac:dyDescent="0.3">
      <c r="A466" s="331"/>
      <c r="B466" s="331"/>
      <c r="C466" s="331"/>
    </row>
    <row r="467" spans="1:3" ht="14.4" customHeight="1" x14ac:dyDescent="0.3">
      <c r="A467" s="331"/>
      <c r="B467" s="331"/>
      <c r="C467" s="331"/>
    </row>
    <row r="468" spans="1:3" ht="14.4" customHeight="1" x14ac:dyDescent="0.3">
      <c r="A468" s="331"/>
      <c r="B468" s="331"/>
      <c r="C468" s="331"/>
    </row>
    <row r="469" spans="1:3" ht="14.4" customHeight="1" x14ac:dyDescent="0.3">
      <c r="A469" s="331"/>
      <c r="B469" s="331"/>
      <c r="C469" s="331"/>
    </row>
    <row r="470" spans="1:3" ht="14.4" customHeight="1" x14ac:dyDescent="0.3">
      <c r="A470" s="331"/>
      <c r="B470" s="331"/>
      <c r="C470" s="331"/>
    </row>
    <row r="471" spans="1:3" ht="14.4" customHeight="1" x14ac:dyDescent="0.3">
      <c r="A471" s="331"/>
      <c r="B471" s="331"/>
      <c r="C471" s="331"/>
    </row>
    <row r="472" spans="1:3" ht="14.4" customHeight="1" x14ac:dyDescent="0.3">
      <c r="A472" s="331"/>
      <c r="B472" s="331"/>
      <c r="C472" s="331"/>
    </row>
    <row r="473" spans="1:3" ht="14.4" customHeight="1" x14ac:dyDescent="0.3">
      <c r="A473" s="331"/>
      <c r="B473" s="331"/>
      <c r="C473" s="331"/>
    </row>
    <row r="474" spans="1:3" ht="14.4" customHeight="1" x14ac:dyDescent="0.3">
      <c r="A474" s="331"/>
      <c r="B474" s="331"/>
      <c r="C474" s="331"/>
    </row>
    <row r="475" spans="1:3" ht="14.4" customHeight="1" x14ac:dyDescent="0.3">
      <c r="A475" s="331"/>
      <c r="B475" s="331"/>
      <c r="C475" s="331"/>
    </row>
    <row r="476" spans="1:3" ht="14.4" customHeight="1" x14ac:dyDescent="0.3">
      <c r="A476" s="331"/>
      <c r="B476" s="331"/>
      <c r="C476" s="331"/>
    </row>
    <row r="477" spans="1:3" ht="14.4" customHeight="1" x14ac:dyDescent="0.3">
      <c r="A477" s="331"/>
      <c r="B477" s="331"/>
      <c r="C477" s="331"/>
    </row>
    <row r="478" spans="1:3" ht="14.4" customHeight="1" x14ac:dyDescent="0.3">
      <c r="A478" s="331"/>
      <c r="B478" s="331"/>
      <c r="C478" s="331"/>
    </row>
    <row r="479" spans="1:3" ht="14.4" customHeight="1" x14ac:dyDescent="0.3">
      <c r="A479" s="331"/>
      <c r="B479" s="331"/>
      <c r="C479" s="331"/>
    </row>
    <row r="480" spans="1:3" ht="14.4" customHeight="1" x14ac:dyDescent="0.3">
      <c r="A480" s="331"/>
      <c r="B480" s="331"/>
      <c r="C480" s="331"/>
    </row>
    <row r="481" spans="1:3" ht="14.4" customHeight="1" x14ac:dyDescent="0.3">
      <c r="A481" s="331"/>
      <c r="B481" s="331"/>
      <c r="C481" s="331"/>
    </row>
    <row r="482" spans="1:3" ht="14.4" customHeight="1" x14ac:dyDescent="0.3">
      <c r="A482" s="331"/>
      <c r="B482" s="331"/>
      <c r="C482" s="331"/>
    </row>
    <row r="483" spans="1:3" ht="14.4" customHeight="1" x14ac:dyDescent="0.3">
      <c r="A483" s="331"/>
      <c r="B483" s="331"/>
      <c r="C483" s="331"/>
    </row>
    <row r="484" spans="1:3" ht="14.4" customHeight="1" x14ac:dyDescent="0.3">
      <c r="A484" s="331"/>
      <c r="B484" s="331"/>
      <c r="C484" s="331"/>
    </row>
    <row r="485" spans="1:3" ht="14.4" customHeight="1" x14ac:dyDescent="0.3">
      <c r="A485" s="331"/>
      <c r="B485" s="331"/>
      <c r="C485" s="331"/>
    </row>
    <row r="486" spans="1:3" ht="14.4" customHeight="1" x14ac:dyDescent="0.3">
      <c r="A486" s="331"/>
      <c r="B486" s="331"/>
      <c r="C486" s="331"/>
    </row>
    <row r="487" spans="1:3" ht="14.4" customHeight="1" x14ac:dyDescent="0.3">
      <c r="A487" s="331"/>
      <c r="B487" s="331"/>
      <c r="C487" s="331"/>
    </row>
    <row r="488" spans="1:3" ht="14.4" customHeight="1" x14ac:dyDescent="0.3">
      <c r="A488" s="331"/>
      <c r="B488" s="331"/>
      <c r="C488" s="331"/>
    </row>
    <row r="489" spans="1:3" ht="14.4" customHeight="1" x14ac:dyDescent="0.3">
      <c r="A489" s="331"/>
      <c r="B489" s="331"/>
      <c r="C489" s="331"/>
    </row>
    <row r="490" spans="1:3" ht="14.4" customHeight="1" x14ac:dyDescent="0.3">
      <c r="A490" s="331"/>
      <c r="B490" s="331"/>
      <c r="C490" s="331"/>
    </row>
    <row r="491" spans="1:3" ht="14.4" customHeight="1" x14ac:dyDescent="0.3">
      <c r="A491" s="331"/>
      <c r="B491" s="331"/>
      <c r="C491" s="331"/>
    </row>
    <row r="492" spans="1:3" ht="14.4" customHeight="1" x14ac:dyDescent="0.3">
      <c r="A492" s="331"/>
      <c r="B492" s="331"/>
      <c r="C492" s="331"/>
    </row>
    <row r="493" spans="1:3" ht="14.4" customHeight="1" x14ac:dyDescent="0.3">
      <c r="A493" s="331"/>
      <c r="B493" s="331"/>
      <c r="C493" s="331"/>
    </row>
    <row r="494" spans="1:3" ht="14.4" customHeight="1" x14ac:dyDescent="0.3">
      <c r="A494" s="331"/>
      <c r="B494" s="331"/>
      <c r="C494" s="331"/>
    </row>
    <row r="495" spans="1:3" ht="14.4" customHeight="1" x14ac:dyDescent="0.3">
      <c r="A495" s="331"/>
      <c r="B495" s="331"/>
      <c r="C495" s="331"/>
    </row>
    <row r="496" spans="1:3" ht="14.4" customHeight="1" x14ac:dyDescent="0.3">
      <c r="A496" s="331"/>
      <c r="B496" s="331"/>
      <c r="C496" s="331"/>
    </row>
    <row r="497" spans="1:3" ht="14.4" customHeight="1" x14ac:dyDescent="0.3">
      <c r="A497" s="331"/>
      <c r="B497" s="331"/>
      <c r="C497" s="331"/>
    </row>
    <row r="498" spans="1:3" ht="14.4" customHeight="1" x14ac:dyDescent="0.3">
      <c r="A498" s="331"/>
      <c r="B498" s="331"/>
      <c r="C498" s="331"/>
    </row>
    <row r="499" spans="1:3" ht="14.4" customHeight="1" x14ac:dyDescent="0.3">
      <c r="A499" s="331"/>
      <c r="B499" s="331"/>
      <c r="C499" s="331"/>
    </row>
    <row r="500" spans="1:3" ht="14.4" customHeight="1" x14ac:dyDescent="0.3">
      <c r="A500" s="331"/>
      <c r="B500" s="331"/>
      <c r="C500" s="331"/>
    </row>
    <row r="501" spans="1:3" ht="14.4" customHeight="1" x14ac:dyDescent="0.3">
      <c r="A501" s="331"/>
      <c r="B501" s="331"/>
      <c r="C501" s="331"/>
    </row>
    <row r="502" spans="1:3" ht="14.4" customHeight="1" x14ac:dyDescent="0.3">
      <c r="A502" s="331"/>
      <c r="B502" s="331"/>
      <c r="C502" s="331"/>
    </row>
    <row r="503" spans="1:3" ht="14.4" customHeight="1" x14ac:dyDescent="0.3">
      <c r="A503" s="331"/>
      <c r="B503" s="331"/>
      <c r="C503" s="331"/>
    </row>
    <row r="504" spans="1:3" ht="14.4" customHeight="1" x14ac:dyDescent="0.3">
      <c r="A504" s="331"/>
      <c r="B504" s="331"/>
      <c r="C504" s="331"/>
    </row>
    <row r="505" spans="1:3" ht="14.4" customHeight="1" x14ac:dyDescent="0.3">
      <c r="A505" s="331"/>
      <c r="B505" s="331"/>
      <c r="C505" s="331"/>
    </row>
    <row r="506" spans="1:3" ht="14.4" customHeight="1" x14ac:dyDescent="0.3">
      <c r="A506" s="331"/>
      <c r="B506" s="331"/>
      <c r="C506" s="331"/>
    </row>
    <row r="507" spans="1:3" ht="14.4" customHeight="1" x14ac:dyDescent="0.3">
      <c r="A507" s="331"/>
      <c r="B507" s="331"/>
      <c r="C507" s="331"/>
    </row>
    <row r="508" spans="1:3" ht="14.4" customHeight="1" x14ac:dyDescent="0.3">
      <c r="A508" s="331"/>
      <c r="B508" s="331"/>
      <c r="C508" s="331"/>
    </row>
    <row r="509" spans="1:3" ht="14.4" customHeight="1" x14ac:dyDescent="0.3">
      <c r="A509" s="331"/>
      <c r="B509" s="331"/>
      <c r="C509" s="331"/>
    </row>
    <row r="510" spans="1:3" ht="14.4" customHeight="1" x14ac:dyDescent="0.3">
      <c r="A510" s="331"/>
      <c r="B510" s="331"/>
      <c r="C510" s="331"/>
    </row>
    <row r="511" spans="1:3" ht="14.4" customHeight="1" x14ac:dyDescent="0.3">
      <c r="A511" s="331"/>
      <c r="B511" s="331"/>
      <c r="C511" s="331"/>
    </row>
    <row r="512" spans="1:3" ht="14.4" customHeight="1" x14ac:dyDescent="0.3">
      <c r="A512" s="331"/>
      <c r="B512" s="331"/>
      <c r="C512" s="331"/>
    </row>
    <row r="513" spans="1:3" ht="14.4" customHeight="1" x14ac:dyDescent="0.3">
      <c r="A513" s="331"/>
      <c r="B513" s="331"/>
      <c r="C513" s="331"/>
    </row>
    <row r="514" spans="1:3" ht="14.4" customHeight="1" x14ac:dyDescent="0.3">
      <c r="A514" s="331"/>
      <c r="B514" s="331"/>
      <c r="C514" s="331"/>
    </row>
    <row r="515" spans="1:3" ht="14.4" customHeight="1" x14ac:dyDescent="0.3">
      <c r="A515" s="331"/>
      <c r="B515" s="331"/>
      <c r="C515" s="331"/>
    </row>
    <row r="516" spans="1:3" ht="14.4" customHeight="1" x14ac:dyDescent="0.3">
      <c r="A516" s="331"/>
      <c r="B516" s="331"/>
      <c r="C516" s="331"/>
    </row>
    <row r="517" spans="1:3" ht="14.4" customHeight="1" x14ac:dyDescent="0.3">
      <c r="A517" s="331"/>
      <c r="B517" s="331"/>
      <c r="C517" s="331"/>
    </row>
    <row r="518" spans="1:3" ht="14.4" customHeight="1" x14ac:dyDescent="0.3">
      <c r="A518" s="331"/>
      <c r="B518" s="331"/>
      <c r="C518" s="331"/>
    </row>
    <row r="519" spans="1:3" ht="14.4" customHeight="1" x14ac:dyDescent="0.3">
      <c r="A519" s="331"/>
      <c r="B519" s="331"/>
      <c r="C519" s="331"/>
    </row>
    <row r="520" spans="1:3" ht="14.4" customHeight="1" x14ac:dyDescent="0.3">
      <c r="A520" s="331"/>
      <c r="B520" s="331"/>
      <c r="C520" s="331"/>
    </row>
    <row r="521" spans="1:3" ht="14.4" customHeight="1" x14ac:dyDescent="0.3">
      <c r="A521" s="331"/>
      <c r="B521" s="331"/>
      <c r="C521" s="331"/>
    </row>
    <row r="522" spans="1:3" ht="14.4" customHeight="1" x14ac:dyDescent="0.3">
      <c r="A522" s="331"/>
      <c r="B522" s="331"/>
      <c r="C522" s="331"/>
    </row>
    <row r="523" spans="1:3" ht="14.4" customHeight="1" x14ac:dyDescent="0.3">
      <c r="A523" s="331"/>
      <c r="B523" s="331"/>
      <c r="C523" s="331"/>
    </row>
    <row r="524" spans="1:3" ht="14.4" customHeight="1" x14ac:dyDescent="0.3">
      <c r="A524" s="331"/>
      <c r="B524" s="331"/>
      <c r="C524" s="331"/>
    </row>
    <row r="525" spans="1:3" ht="14.4" customHeight="1" x14ac:dyDescent="0.3">
      <c r="A525" s="331"/>
      <c r="B525" s="331"/>
      <c r="C525" s="331"/>
    </row>
    <row r="526" spans="1:3" ht="14.4" customHeight="1" x14ac:dyDescent="0.3">
      <c r="A526" s="331"/>
      <c r="B526" s="331"/>
      <c r="C526" s="331"/>
    </row>
    <row r="527" spans="1:3" ht="14.4" customHeight="1" x14ac:dyDescent="0.3">
      <c r="A527" s="331"/>
      <c r="B527" s="331"/>
      <c r="C527" s="331"/>
    </row>
    <row r="528" spans="1:3" ht="14.4" customHeight="1" x14ac:dyDescent="0.3">
      <c r="A528" s="331"/>
      <c r="B528" s="331"/>
      <c r="C528" s="331"/>
    </row>
    <row r="529" spans="1:3" ht="14.4" customHeight="1" x14ac:dyDescent="0.3">
      <c r="A529" s="331"/>
      <c r="B529" s="331"/>
      <c r="C529" s="331"/>
    </row>
    <row r="530" spans="1:3" ht="14.4" customHeight="1" x14ac:dyDescent="0.3">
      <c r="A530" s="331"/>
      <c r="B530" s="331"/>
      <c r="C530" s="331"/>
    </row>
    <row r="531" spans="1:3" ht="14.4" customHeight="1" x14ac:dyDescent="0.3">
      <c r="A531" s="331"/>
      <c r="B531" s="331"/>
      <c r="C531" s="331"/>
    </row>
    <row r="532" spans="1:3" ht="14.4" customHeight="1" x14ac:dyDescent="0.3">
      <c r="A532" s="331"/>
      <c r="B532" s="331"/>
      <c r="C532" s="331"/>
    </row>
    <row r="533" spans="1:3" ht="14.4" customHeight="1" x14ac:dyDescent="0.3">
      <c r="A533" s="331"/>
      <c r="B533" s="331"/>
      <c r="C533" s="331"/>
    </row>
    <row r="534" spans="1:3" ht="14.4" customHeight="1" x14ac:dyDescent="0.3">
      <c r="A534" s="331"/>
      <c r="B534" s="331"/>
      <c r="C534" s="331"/>
    </row>
    <row r="535" spans="1:3" ht="14.4" customHeight="1" x14ac:dyDescent="0.3">
      <c r="A535" s="331"/>
      <c r="B535" s="331"/>
      <c r="C535" s="331"/>
    </row>
    <row r="536" spans="1:3" ht="14.4" customHeight="1" x14ac:dyDescent="0.3">
      <c r="A536" s="331"/>
      <c r="B536" s="331"/>
      <c r="C536" s="331"/>
    </row>
    <row r="537" spans="1:3" ht="14.4" customHeight="1" x14ac:dyDescent="0.3">
      <c r="A537" s="331"/>
      <c r="B537" s="331"/>
      <c r="C537" s="331"/>
    </row>
    <row r="538" spans="1:3" ht="14.4" customHeight="1" x14ac:dyDescent="0.3">
      <c r="A538" s="331"/>
      <c r="B538" s="331"/>
      <c r="C538" s="331"/>
    </row>
    <row r="539" spans="1:3" ht="14.4" customHeight="1" x14ac:dyDescent="0.3">
      <c r="A539" s="331"/>
      <c r="B539" s="331"/>
      <c r="C539" s="331"/>
    </row>
    <row r="540" spans="1:3" ht="14.4" customHeight="1" x14ac:dyDescent="0.3">
      <c r="A540" s="331"/>
      <c r="B540" s="331"/>
      <c r="C540" s="331"/>
    </row>
    <row r="541" spans="1:3" ht="14.4" customHeight="1" x14ac:dyDescent="0.3">
      <c r="A541" s="331"/>
      <c r="B541" s="331"/>
      <c r="C541" s="331"/>
    </row>
    <row r="542" spans="1:3" ht="14.4" customHeight="1" x14ac:dyDescent="0.3">
      <c r="A542" s="331"/>
      <c r="B542" s="331"/>
      <c r="C542" s="331"/>
    </row>
    <row r="543" spans="1:3" ht="14.4" customHeight="1" x14ac:dyDescent="0.3">
      <c r="A543" s="331"/>
      <c r="B543" s="331"/>
      <c r="C543" s="331"/>
    </row>
    <row r="544" spans="1:3" ht="14.4" customHeight="1" x14ac:dyDescent="0.3">
      <c r="A544" s="331"/>
      <c r="B544" s="331"/>
      <c r="C544" s="331"/>
    </row>
    <row r="545" spans="1:3" ht="14.4" customHeight="1" x14ac:dyDescent="0.3">
      <c r="A545" s="331"/>
      <c r="B545" s="331"/>
      <c r="C545" s="331"/>
    </row>
    <row r="546" spans="1:3" ht="14.4" customHeight="1" x14ac:dyDescent="0.3">
      <c r="A546" s="331"/>
      <c r="B546" s="331"/>
      <c r="C546" s="331"/>
    </row>
    <row r="547" spans="1:3" ht="14.4" customHeight="1" x14ac:dyDescent="0.3">
      <c r="A547" s="331"/>
      <c r="B547" s="331"/>
      <c r="C547" s="331"/>
    </row>
    <row r="548" spans="1:3" ht="14.4" customHeight="1" x14ac:dyDescent="0.3">
      <c r="A548" s="331"/>
      <c r="B548" s="331"/>
      <c r="C548" s="331"/>
    </row>
    <row r="549" spans="1:3" ht="14.4" customHeight="1" x14ac:dyDescent="0.3">
      <c r="A549" s="331"/>
      <c r="B549" s="331"/>
      <c r="C549" s="331"/>
    </row>
    <row r="550" spans="1:3" ht="14.4" customHeight="1" x14ac:dyDescent="0.3">
      <c r="A550" s="331"/>
      <c r="B550" s="331"/>
      <c r="C550" s="331"/>
    </row>
    <row r="551" spans="1:3" ht="14.4" customHeight="1" x14ac:dyDescent="0.3">
      <c r="A551" s="331"/>
      <c r="B551" s="331"/>
      <c r="C551" s="331"/>
    </row>
    <row r="552" spans="1:3" ht="14.4" customHeight="1" x14ac:dyDescent="0.3">
      <c r="A552" s="331"/>
      <c r="B552" s="331"/>
      <c r="C552" s="331"/>
    </row>
    <row r="553" spans="1:3" ht="14.4" customHeight="1" x14ac:dyDescent="0.3">
      <c r="A553" s="331"/>
      <c r="B553" s="331"/>
      <c r="C553" s="331"/>
    </row>
    <row r="554" spans="1:3" ht="14.4" customHeight="1" x14ac:dyDescent="0.3">
      <c r="A554" s="331"/>
      <c r="B554" s="331"/>
      <c r="C554" s="331"/>
    </row>
    <row r="555" spans="1:3" ht="14.4" customHeight="1" x14ac:dyDescent="0.3">
      <c r="A555" s="331"/>
      <c r="B555" s="331"/>
      <c r="C555" s="331"/>
    </row>
    <row r="556" spans="1:3" ht="14.4" customHeight="1" x14ac:dyDescent="0.3">
      <c r="A556" s="331"/>
      <c r="B556" s="331"/>
      <c r="C556" s="331"/>
    </row>
    <row r="557" spans="1:3" ht="14.4" customHeight="1" x14ac:dyDescent="0.3">
      <c r="A557" s="331"/>
      <c r="B557" s="331"/>
      <c r="C557" s="331"/>
    </row>
    <row r="558" spans="1:3" ht="14.4" customHeight="1" x14ac:dyDescent="0.3">
      <c r="A558" s="331"/>
      <c r="B558" s="331"/>
      <c r="C558" s="331"/>
    </row>
    <row r="559" spans="1:3" ht="14.4" customHeight="1" x14ac:dyDescent="0.3">
      <c r="A559" s="331"/>
      <c r="B559" s="331"/>
      <c r="C559" s="331"/>
    </row>
    <row r="560" spans="1:3" ht="14.4" customHeight="1" x14ac:dyDescent="0.3">
      <c r="A560" s="331"/>
      <c r="B560" s="331"/>
      <c r="C560" s="331"/>
    </row>
    <row r="561" spans="1:3" ht="14.4" customHeight="1" x14ac:dyDescent="0.3">
      <c r="A561" s="331"/>
      <c r="B561" s="331"/>
      <c r="C561" s="331"/>
    </row>
    <row r="562" spans="1:3" ht="14.4" customHeight="1" x14ac:dyDescent="0.3">
      <c r="A562" s="331"/>
      <c r="B562" s="331"/>
      <c r="C562" s="331"/>
    </row>
    <row r="563" spans="1:3" ht="14.4" customHeight="1" x14ac:dyDescent="0.3">
      <c r="A563" s="331"/>
      <c r="B563" s="331"/>
      <c r="C563" s="331"/>
    </row>
    <row r="564" spans="1:3" ht="14.4" customHeight="1" x14ac:dyDescent="0.3">
      <c r="A564" s="331"/>
      <c r="B564" s="331"/>
      <c r="C564" s="331"/>
    </row>
    <row r="565" spans="1:3" ht="14.4" customHeight="1" x14ac:dyDescent="0.3">
      <c r="A565" s="331"/>
      <c r="B565" s="331"/>
      <c r="C565" s="331"/>
    </row>
    <row r="566" spans="1:3" ht="14.4" customHeight="1" x14ac:dyDescent="0.3">
      <c r="A566" s="331"/>
      <c r="B566" s="331"/>
      <c r="C566" s="331"/>
    </row>
    <row r="567" spans="1:3" ht="14.4" customHeight="1" x14ac:dyDescent="0.3">
      <c r="A567" s="331"/>
      <c r="B567" s="331"/>
      <c r="C567" s="331"/>
    </row>
    <row r="568" spans="1:3" ht="14.4" customHeight="1" x14ac:dyDescent="0.3">
      <c r="A568" s="331"/>
      <c r="B568" s="331"/>
      <c r="C568" s="331"/>
    </row>
    <row r="569" spans="1:3" ht="14.4" customHeight="1" x14ac:dyDescent="0.3">
      <c r="A569" s="331"/>
      <c r="B569" s="331"/>
      <c r="C569" s="331"/>
    </row>
    <row r="570" spans="1:3" ht="14.4" customHeight="1" x14ac:dyDescent="0.3">
      <c r="A570" s="331"/>
      <c r="B570" s="331"/>
      <c r="C570" s="331"/>
    </row>
    <row r="571" spans="1:3" ht="14.4" customHeight="1" x14ac:dyDescent="0.3">
      <c r="A571" s="331"/>
      <c r="B571" s="331"/>
      <c r="C571" s="331"/>
    </row>
    <row r="572" spans="1:3" ht="14.4" customHeight="1" x14ac:dyDescent="0.3">
      <c r="A572" s="331"/>
      <c r="B572" s="331"/>
      <c r="C572" s="331"/>
    </row>
    <row r="573" spans="1:3" ht="14.4" customHeight="1" x14ac:dyDescent="0.3">
      <c r="A573" s="331"/>
      <c r="B573" s="331"/>
      <c r="C573" s="331"/>
    </row>
    <row r="574" spans="1:3" ht="14.4" customHeight="1" x14ac:dyDescent="0.3">
      <c r="A574" s="331"/>
      <c r="B574" s="331"/>
      <c r="C574" s="331"/>
    </row>
    <row r="575" spans="1:3" ht="14.4" customHeight="1" x14ac:dyDescent="0.3">
      <c r="A575" s="331"/>
      <c r="B575" s="331"/>
      <c r="C575" s="331"/>
    </row>
    <row r="576" spans="1:3" ht="14.4" customHeight="1" x14ac:dyDescent="0.3">
      <c r="A576" s="331"/>
      <c r="B576" s="331"/>
      <c r="C576" s="331"/>
    </row>
    <row r="577" spans="1:3" ht="14.4" customHeight="1" x14ac:dyDescent="0.3">
      <c r="A577" s="331"/>
      <c r="B577" s="331"/>
      <c r="C577" s="331"/>
    </row>
    <row r="578" spans="1:3" ht="14.4" customHeight="1" x14ac:dyDescent="0.3">
      <c r="A578" s="331"/>
      <c r="B578" s="331"/>
      <c r="C578" s="331"/>
    </row>
    <row r="579" spans="1:3" ht="14.4" customHeight="1" x14ac:dyDescent="0.3">
      <c r="A579" s="331"/>
      <c r="B579" s="331"/>
      <c r="C579" s="331"/>
    </row>
    <row r="580" spans="1:3" ht="14.4" customHeight="1" x14ac:dyDescent="0.3">
      <c r="A580" s="331"/>
      <c r="B580" s="331"/>
      <c r="C580" s="331"/>
    </row>
    <row r="581" spans="1:3" ht="14.4" customHeight="1" x14ac:dyDescent="0.3">
      <c r="A581" s="331"/>
      <c r="B581" s="331"/>
      <c r="C581" s="331"/>
    </row>
    <row r="582" spans="1:3" ht="14.4" customHeight="1" x14ac:dyDescent="0.3">
      <c r="A582" s="331"/>
      <c r="B582" s="331"/>
      <c r="C582" s="331"/>
    </row>
    <row r="583" spans="1:3" ht="14.4" customHeight="1" x14ac:dyDescent="0.3">
      <c r="A583" s="331"/>
      <c r="B583" s="331"/>
      <c r="C583" s="331"/>
    </row>
    <row r="584" spans="1:3" ht="14.4" customHeight="1" x14ac:dyDescent="0.3">
      <c r="A584" s="331"/>
      <c r="B584" s="331"/>
      <c r="C584" s="331"/>
    </row>
    <row r="585" spans="1:3" ht="14.4" customHeight="1" x14ac:dyDescent="0.3">
      <c r="A585" s="331"/>
      <c r="B585" s="331"/>
      <c r="C585" s="331"/>
    </row>
    <row r="586" spans="1:3" ht="14.4" customHeight="1" x14ac:dyDescent="0.3">
      <c r="A586" s="331"/>
      <c r="B586" s="331"/>
      <c r="C586" s="331"/>
    </row>
    <row r="587" spans="1:3" ht="14.4" customHeight="1" x14ac:dyDescent="0.3">
      <c r="A587" s="331"/>
      <c r="B587" s="331"/>
      <c r="C587" s="331"/>
    </row>
    <row r="588" spans="1:3" ht="14.4" customHeight="1" x14ac:dyDescent="0.3">
      <c r="A588" s="331"/>
      <c r="B588" s="331"/>
      <c r="C588" s="331"/>
    </row>
    <row r="589" spans="1:3" ht="14.4" customHeight="1" x14ac:dyDescent="0.3">
      <c r="A589" s="331"/>
      <c r="B589" s="331"/>
      <c r="C589" s="331"/>
    </row>
    <row r="590" spans="1:3" ht="14.4" customHeight="1" x14ac:dyDescent="0.3">
      <c r="A590" s="331"/>
      <c r="B590" s="331"/>
      <c r="C590" s="331"/>
    </row>
    <row r="591" spans="1:3" ht="14.4" customHeight="1" x14ac:dyDescent="0.3">
      <c r="A591" s="331"/>
      <c r="B591" s="331"/>
      <c r="C591" s="331"/>
    </row>
    <row r="592" spans="1:3" ht="14.4" customHeight="1" x14ac:dyDescent="0.3">
      <c r="A592" s="331"/>
      <c r="B592" s="331"/>
      <c r="C592" s="331"/>
    </row>
    <row r="593" spans="1:3" ht="14.4" customHeight="1" x14ac:dyDescent="0.3">
      <c r="A593" s="331"/>
      <c r="B593" s="331"/>
      <c r="C593" s="331"/>
    </row>
    <row r="594" spans="1:3" ht="14.4" customHeight="1" x14ac:dyDescent="0.3">
      <c r="A594" s="331"/>
      <c r="B594" s="331"/>
      <c r="C594" s="331"/>
    </row>
    <row r="595" spans="1:3" ht="14.4" customHeight="1" x14ac:dyDescent="0.3">
      <c r="A595" s="331"/>
      <c r="B595" s="331"/>
      <c r="C595" s="331"/>
    </row>
    <row r="596" spans="1:3" ht="14.4" customHeight="1" x14ac:dyDescent="0.3">
      <c r="A596" s="331"/>
      <c r="B596" s="331"/>
      <c r="C596" s="331"/>
    </row>
    <row r="597" spans="1:3" ht="14.4" customHeight="1" x14ac:dyDescent="0.3">
      <c r="A597" s="331"/>
      <c r="B597" s="331"/>
      <c r="C597" s="331"/>
    </row>
    <row r="598" spans="1:3" ht="14.4" customHeight="1" x14ac:dyDescent="0.3">
      <c r="A598" s="331"/>
      <c r="B598" s="331"/>
      <c r="C598" s="331"/>
    </row>
    <row r="599" spans="1:3" ht="14.4" customHeight="1" x14ac:dyDescent="0.3">
      <c r="A599" s="331"/>
      <c r="B599" s="331"/>
      <c r="C599" s="331"/>
    </row>
    <row r="600" spans="1:3" ht="14.4" customHeight="1" x14ac:dyDescent="0.3">
      <c r="A600" s="331"/>
      <c r="B600" s="331"/>
      <c r="C600" s="331"/>
    </row>
    <row r="601" spans="1:3" ht="14.4" customHeight="1" x14ac:dyDescent="0.3">
      <c r="A601" s="331"/>
      <c r="B601" s="331"/>
      <c r="C601" s="331"/>
    </row>
    <row r="602" spans="1:3" ht="14.4" customHeight="1" x14ac:dyDescent="0.3">
      <c r="A602" s="331"/>
      <c r="B602" s="331"/>
      <c r="C602" s="331"/>
    </row>
    <row r="603" spans="1:3" ht="14.4" customHeight="1" x14ac:dyDescent="0.3">
      <c r="A603" s="331"/>
      <c r="B603" s="331"/>
      <c r="C603" s="331"/>
    </row>
    <row r="604" spans="1:3" ht="14.4" customHeight="1" x14ac:dyDescent="0.3">
      <c r="A604" s="331"/>
      <c r="B604" s="331"/>
      <c r="C604" s="331"/>
    </row>
    <row r="605" spans="1:3" ht="14.4" customHeight="1" x14ac:dyDescent="0.3">
      <c r="A605" s="331"/>
      <c r="B605" s="331"/>
      <c r="C605" s="331"/>
    </row>
    <row r="606" spans="1:3" ht="14.4" customHeight="1" x14ac:dyDescent="0.3">
      <c r="A606" s="331"/>
      <c r="B606" s="331"/>
      <c r="C606" s="331"/>
    </row>
    <row r="607" spans="1:3" ht="14.4" customHeight="1" x14ac:dyDescent="0.3">
      <c r="A607" s="331"/>
      <c r="B607" s="331"/>
      <c r="C607" s="331"/>
    </row>
    <row r="608" spans="1:3" ht="14.4" customHeight="1" x14ac:dyDescent="0.3">
      <c r="A608" s="331"/>
      <c r="B608" s="331"/>
      <c r="C608" s="331"/>
    </row>
    <row r="609" spans="1:3" ht="14.4" customHeight="1" x14ac:dyDescent="0.3">
      <c r="A609" s="331"/>
      <c r="B609" s="331"/>
      <c r="C609" s="331"/>
    </row>
    <row r="610" spans="1:3" ht="14.4" customHeight="1" x14ac:dyDescent="0.3">
      <c r="A610" s="331"/>
      <c r="B610" s="331"/>
      <c r="C610" s="331"/>
    </row>
    <row r="611" spans="1:3" ht="14.4" customHeight="1" x14ac:dyDescent="0.3">
      <c r="A611" s="331"/>
      <c r="B611" s="331"/>
      <c r="C611" s="331"/>
    </row>
    <row r="612" spans="1:3" ht="14.4" customHeight="1" x14ac:dyDescent="0.3">
      <c r="A612" s="331"/>
      <c r="B612" s="331"/>
      <c r="C612" s="331"/>
    </row>
    <row r="613" spans="1:3" ht="14.4" customHeight="1" x14ac:dyDescent="0.3">
      <c r="A613" s="331"/>
      <c r="B613" s="331"/>
      <c r="C613" s="331"/>
    </row>
    <row r="614" spans="1:3" ht="14.4" customHeight="1" x14ac:dyDescent="0.3">
      <c r="A614" s="331"/>
      <c r="B614" s="331"/>
      <c r="C614" s="331"/>
    </row>
    <row r="615" spans="1:3" ht="14.4" customHeight="1" x14ac:dyDescent="0.3">
      <c r="A615" s="331"/>
      <c r="B615" s="331"/>
      <c r="C615" s="331"/>
    </row>
    <row r="616" spans="1:3" ht="14.4" customHeight="1" x14ac:dyDescent="0.3">
      <c r="A616" s="331"/>
      <c r="B616" s="331"/>
      <c r="C616" s="331"/>
    </row>
    <row r="617" spans="1:3" ht="14.4" customHeight="1" x14ac:dyDescent="0.3">
      <c r="A617" s="331"/>
      <c r="B617" s="331"/>
      <c r="C617" s="331"/>
    </row>
    <row r="618" spans="1:3" ht="14.4" customHeight="1" x14ac:dyDescent="0.3">
      <c r="A618" s="331"/>
      <c r="B618" s="331"/>
      <c r="C618" s="331"/>
    </row>
    <row r="619" spans="1:3" ht="14.4" customHeight="1" x14ac:dyDescent="0.3">
      <c r="A619" s="331"/>
      <c r="B619" s="331"/>
      <c r="C619" s="331"/>
    </row>
    <row r="620" spans="1:3" ht="14.4" customHeight="1" x14ac:dyDescent="0.3">
      <c r="A620" s="331"/>
      <c r="B620" s="331"/>
      <c r="C620" s="331"/>
    </row>
    <row r="621" spans="1:3" ht="14.4" customHeight="1" x14ac:dyDescent="0.3">
      <c r="A621" s="331"/>
      <c r="B621" s="331"/>
      <c r="C621" s="331"/>
    </row>
    <row r="622" spans="1:3" ht="14.4" customHeight="1" x14ac:dyDescent="0.3">
      <c r="A622" s="331"/>
      <c r="B622" s="331"/>
      <c r="C622" s="331"/>
    </row>
    <row r="623" spans="1:3" ht="14.4" customHeight="1" x14ac:dyDescent="0.3">
      <c r="A623" s="331"/>
      <c r="B623" s="331"/>
      <c r="C623" s="331"/>
    </row>
    <row r="624" spans="1:3" ht="14.4" customHeight="1" x14ac:dyDescent="0.3">
      <c r="A624" s="331"/>
      <c r="B624" s="331"/>
      <c r="C624" s="331"/>
    </row>
    <row r="625" spans="1:3" ht="14.4" customHeight="1" x14ac:dyDescent="0.3">
      <c r="A625" s="331"/>
      <c r="B625" s="331"/>
      <c r="C625" s="331"/>
    </row>
    <row r="626" spans="1:3" ht="14.4" customHeight="1" x14ac:dyDescent="0.3">
      <c r="A626" s="331"/>
      <c r="B626" s="331"/>
      <c r="C626" s="331"/>
    </row>
    <row r="627" spans="1:3" ht="14.4" customHeight="1" x14ac:dyDescent="0.3">
      <c r="A627" s="331"/>
      <c r="B627" s="331"/>
      <c r="C627" s="331"/>
    </row>
    <row r="628" spans="1:3" ht="14.4" customHeight="1" x14ac:dyDescent="0.3">
      <c r="A628" s="331"/>
      <c r="B628" s="331"/>
      <c r="C628" s="331"/>
    </row>
    <row r="629" spans="1:3" ht="14.4" customHeight="1" x14ac:dyDescent="0.3">
      <c r="A629" s="331"/>
      <c r="B629" s="331"/>
      <c r="C629" s="331"/>
    </row>
    <row r="630" spans="1:3" ht="14.4" customHeight="1" x14ac:dyDescent="0.3">
      <c r="A630" s="331"/>
      <c r="B630" s="331"/>
      <c r="C630" s="331"/>
    </row>
    <row r="631" spans="1:3" ht="14.4" customHeight="1" x14ac:dyDescent="0.3">
      <c r="A631" s="331"/>
      <c r="B631" s="331"/>
      <c r="C631" s="331"/>
    </row>
    <row r="632" spans="1:3" ht="14.4" customHeight="1" x14ac:dyDescent="0.3">
      <c r="A632" s="331"/>
      <c r="B632" s="331"/>
      <c r="C632" s="331"/>
    </row>
    <row r="633" spans="1:3" ht="14.4" customHeight="1" x14ac:dyDescent="0.3">
      <c r="A633" s="331"/>
      <c r="B633" s="331"/>
      <c r="C633" s="331"/>
    </row>
    <row r="634" spans="1:3" ht="14.4" customHeight="1" x14ac:dyDescent="0.3">
      <c r="A634" s="331"/>
      <c r="B634" s="331"/>
      <c r="C634" s="331"/>
    </row>
    <row r="635" spans="1:3" ht="14.4" customHeight="1" x14ac:dyDescent="0.3">
      <c r="A635" s="331"/>
      <c r="B635" s="331"/>
      <c r="C635" s="331"/>
    </row>
    <row r="636" spans="1:3" ht="14.4" customHeight="1" x14ac:dyDescent="0.3">
      <c r="A636" s="331"/>
      <c r="B636" s="331"/>
      <c r="C636" s="331"/>
    </row>
    <row r="637" spans="1:3" ht="14.4" customHeight="1" x14ac:dyDescent="0.3">
      <c r="A637" s="331"/>
      <c r="B637" s="331"/>
      <c r="C637" s="331"/>
    </row>
    <row r="638" spans="1:3" ht="14.4" customHeight="1" x14ac:dyDescent="0.3">
      <c r="A638" s="331"/>
      <c r="B638" s="331"/>
      <c r="C638" s="331"/>
    </row>
    <row r="639" spans="1:3" ht="14.4" customHeight="1" x14ac:dyDescent="0.3">
      <c r="A639" s="331"/>
      <c r="B639" s="331"/>
      <c r="C639" s="331"/>
    </row>
    <row r="640" spans="1:3" ht="14.4" customHeight="1" x14ac:dyDescent="0.3">
      <c r="A640" s="331"/>
      <c r="B640" s="331"/>
      <c r="C640" s="331"/>
    </row>
    <row r="641" spans="1:3" ht="14.4" customHeight="1" x14ac:dyDescent="0.3">
      <c r="A641" s="331"/>
      <c r="B641" s="331"/>
      <c r="C641" s="331"/>
    </row>
    <row r="642" spans="1:3" ht="14.4" customHeight="1" x14ac:dyDescent="0.3">
      <c r="A642" s="331"/>
      <c r="B642" s="331"/>
      <c r="C642" s="331"/>
    </row>
    <row r="643" spans="1:3" ht="14.4" customHeight="1" x14ac:dyDescent="0.3">
      <c r="A643" s="331"/>
      <c r="B643" s="331"/>
      <c r="C643" s="331"/>
    </row>
    <row r="644" spans="1:3" ht="14.4" customHeight="1" x14ac:dyDescent="0.3">
      <c r="A644" s="331"/>
      <c r="B644" s="331"/>
      <c r="C644" s="331"/>
    </row>
    <row r="645" spans="1:3" ht="14.4" customHeight="1" x14ac:dyDescent="0.3">
      <c r="A645" s="331"/>
      <c r="B645" s="331"/>
      <c r="C645" s="331"/>
    </row>
    <row r="646" spans="1:3" ht="14.4" customHeight="1" x14ac:dyDescent="0.3">
      <c r="A646" s="331"/>
      <c r="B646" s="331"/>
      <c r="C646" s="331"/>
    </row>
    <row r="647" spans="1:3" ht="14.4" customHeight="1" x14ac:dyDescent="0.3">
      <c r="A647" s="331"/>
      <c r="B647" s="331"/>
      <c r="C647" s="331"/>
    </row>
    <row r="648" spans="1:3" ht="14.4" customHeight="1" x14ac:dyDescent="0.3">
      <c r="A648" s="331"/>
      <c r="B648" s="331"/>
      <c r="C648" s="331"/>
    </row>
    <row r="649" spans="1:3" ht="14.4" customHeight="1" x14ac:dyDescent="0.3">
      <c r="A649" s="331"/>
      <c r="B649" s="331"/>
      <c r="C649" s="331"/>
    </row>
    <row r="650" spans="1:3" ht="14.4" customHeight="1" x14ac:dyDescent="0.3">
      <c r="A650" s="331"/>
      <c r="B650" s="331"/>
      <c r="C650" s="331"/>
    </row>
    <row r="651" spans="1:3" ht="14.4" customHeight="1" x14ac:dyDescent="0.3">
      <c r="A651" s="331"/>
      <c r="B651" s="331"/>
      <c r="C651" s="331"/>
    </row>
    <row r="652" spans="1:3" ht="14.4" customHeight="1" x14ac:dyDescent="0.3">
      <c r="A652" s="331"/>
      <c r="B652" s="331"/>
      <c r="C652" s="331"/>
    </row>
    <row r="653" spans="1:3" ht="14.4" customHeight="1" x14ac:dyDescent="0.3">
      <c r="A653" s="331"/>
      <c r="B653" s="331"/>
      <c r="C653" s="331"/>
    </row>
    <row r="654" spans="1:3" ht="14.4" customHeight="1" x14ac:dyDescent="0.3">
      <c r="A654" s="331"/>
      <c r="B654" s="331"/>
      <c r="C654" s="331"/>
    </row>
    <row r="655" spans="1:3" ht="14.4" customHeight="1" x14ac:dyDescent="0.3">
      <c r="A655" s="331"/>
      <c r="B655" s="331"/>
      <c r="C655" s="331"/>
    </row>
    <row r="656" spans="1:3" ht="14.4" customHeight="1" x14ac:dyDescent="0.3">
      <c r="A656" s="331"/>
      <c r="B656" s="331"/>
      <c r="C656" s="331"/>
    </row>
    <row r="657" spans="1:3" ht="14.4" customHeight="1" x14ac:dyDescent="0.3">
      <c r="A657" s="331"/>
      <c r="B657" s="331"/>
      <c r="C657" s="331"/>
    </row>
    <row r="658" spans="1:3" ht="14.4" customHeight="1" x14ac:dyDescent="0.3">
      <c r="A658" s="331"/>
      <c r="B658" s="331"/>
      <c r="C658" s="331"/>
    </row>
    <row r="659" spans="1:3" ht="14.4" customHeight="1" x14ac:dyDescent="0.3">
      <c r="A659" s="331"/>
      <c r="B659" s="331"/>
      <c r="C659" s="331"/>
    </row>
    <row r="660" spans="1:3" ht="14.4" customHeight="1" x14ac:dyDescent="0.3">
      <c r="A660" s="331"/>
      <c r="B660" s="331"/>
      <c r="C660" s="331"/>
    </row>
    <row r="661" spans="1:3" ht="14.4" customHeight="1" x14ac:dyDescent="0.3">
      <c r="A661" s="331"/>
      <c r="B661" s="331"/>
      <c r="C661" s="331"/>
    </row>
    <row r="662" spans="1:3" ht="14.4" customHeight="1" x14ac:dyDescent="0.3">
      <c r="A662" s="331"/>
      <c r="B662" s="331"/>
      <c r="C662" s="331"/>
    </row>
    <row r="663" spans="1:3" ht="14.4" customHeight="1" x14ac:dyDescent="0.3">
      <c r="A663" s="331"/>
      <c r="B663" s="331"/>
      <c r="C663" s="331"/>
    </row>
    <row r="664" spans="1:3" ht="14.4" customHeight="1" x14ac:dyDescent="0.3">
      <c r="A664" s="331"/>
      <c r="B664" s="331"/>
      <c r="C664" s="331"/>
    </row>
    <row r="665" spans="1:3" ht="14.4" customHeight="1" x14ac:dyDescent="0.3">
      <c r="A665" s="331"/>
      <c r="B665" s="331"/>
      <c r="C665" s="331"/>
    </row>
    <row r="666" spans="1:3" ht="14.4" customHeight="1" x14ac:dyDescent="0.3">
      <c r="A666" s="331"/>
      <c r="B666" s="331"/>
      <c r="C666" s="331"/>
    </row>
    <row r="667" spans="1:3" ht="14.4" customHeight="1" x14ac:dyDescent="0.3">
      <c r="A667" s="331"/>
      <c r="B667" s="331"/>
      <c r="C667" s="331"/>
    </row>
    <row r="668" spans="1:3" ht="14.4" customHeight="1" x14ac:dyDescent="0.3">
      <c r="A668" s="331"/>
      <c r="B668" s="331"/>
      <c r="C668" s="331"/>
    </row>
    <row r="669" spans="1:3" ht="14.4" customHeight="1" x14ac:dyDescent="0.3">
      <c r="A669" s="331"/>
      <c r="B669" s="331"/>
      <c r="C669" s="331"/>
    </row>
    <row r="670" spans="1:3" ht="14.4" customHeight="1" x14ac:dyDescent="0.3">
      <c r="A670" s="331"/>
      <c r="B670" s="331"/>
      <c r="C670" s="331"/>
    </row>
    <row r="671" spans="1:3" ht="14.4" customHeight="1" x14ac:dyDescent="0.3">
      <c r="A671" s="331"/>
      <c r="B671" s="331"/>
      <c r="C671" s="331"/>
    </row>
    <row r="672" spans="1:3" ht="14.4" customHeight="1" x14ac:dyDescent="0.3">
      <c r="A672" s="331"/>
      <c r="B672" s="331"/>
      <c r="C672" s="331"/>
    </row>
    <row r="673" spans="1:3" ht="14.4" customHeight="1" x14ac:dyDescent="0.3">
      <c r="A673" s="331"/>
      <c r="B673" s="331"/>
      <c r="C673" s="331"/>
    </row>
    <row r="674" spans="1:3" ht="14.4" customHeight="1" x14ac:dyDescent="0.3">
      <c r="A674" s="331"/>
      <c r="B674" s="331"/>
      <c r="C674" s="331"/>
    </row>
    <row r="675" spans="1:3" ht="14.4" customHeight="1" x14ac:dyDescent="0.3">
      <c r="A675" s="331"/>
      <c r="B675" s="331"/>
      <c r="C675" s="331"/>
    </row>
    <row r="676" spans="1:3" ht="14.4" customHeight="1" x14ac:dyDescent="0.3">
      <c r="A676" s="331"/>
      <c r="B676" s="331"/>
      <c r="C676" s="331"/>
    </row>
    <row r="677" spans="1:3" ht="14.4" customHeight="1" x14ac:dyDescent="0.3">
      <c r="A677" s="331"/>
      <c r="B677" s="331"/>
      <c r="C677" s="331"/>
    </row>
    <row r="678" spans="1:3" ht="14.4" customHeight="1" x14ac:dyDescent="0.3">
      <c r="A678" s="331"/>
      <c r="B678" s="331"/>
      <c r="C678" s="331"/>
    </row>
    <row r="679" spans="1:3" ht="14.4" customHeight="1" x14ac:dyDescent="0.3">
      <c r="A679" s="331"/>
      <c r="B679" s="331"/>
      <c r="C679" s="331"/>
    </row>
    <row r="680" spans="1:3" ht="14.4" customHeight="1" x14ac:dyDescent="0.3">
      <c r="A680" s="331"/>
      <c r="B680" s="331"/>
      <c r="C680" s="331"/>
    </row>
    <row r="681" spans="1:3" ht="14.4" customHeight="1" x14ac:dyDescent="0.3">
      <c r="A681" s="331"/>
      <c r="B681" s="331"/>
      <c r="C681" s="331"/>
    </row>
    <row r="682" spans="1:3" ht="14.4" customHeight="1" x14ac:dyDescent="0.3">
      <c r="A682" s="331"/>
      <c r="B682" s="331"/>
      <c r="C682" s="331"/>
    </row>
    <row r="683" spans="1:3" ht="14.4" customHeight="1" x14ac:dyDescent="0.3">
      <c r="A683" s="331"/>
      <c r="B683" s="331"/>
      <c r="C683" s="331"/>
    </row>
    <row r="684" spans="1:3" ht="14.4" customHeight="1" x14ac:dyDescent="0.3">
      <c r="A684" s="331"/>
      <c r="B684" s="331"/>
      <c r="C684" s="331"/>
    </row>
    <row r="685" spans="1:3" ht="14.4" customHeight="1" x14ac:dyDescent="0.3">
      <c r="A685" s="331"/>
      <c r="B685" s="331"/>
      <c r="C685" s="331"/>
    </row>
    <row r="686" spans="1:3" ht="14.4" customHeight="1" x14ac:dyDescent="0.3">
      <c r="A686" s="331"/>
      <c r="B686" s="331"/>
      <c r="C686" s="331"/>
    </row>
    <row r="687" spans="1:3" ht="14.4" customHeight="1" x14ac:dyDescent="0.3">
      <c r="A687" s="331"/>
      <c r="B687" s="331"/>
      <c r="C687" s="331"/>
    </row>
    <row r="688" spans="1:3" ht="14.4" customHeight="1" x14ac:dyDescent="0.3">
      <c r="A688" s="331"/>
      <c r="B688" s="331"/>
      <c r="C688" s="331"/>
    </row>
    <row r="689" spans="1:3" ht="14.4" customHeight="1" x14ac:dyDescent="0.3">
      <c r="A689" s="331"/>
      <c r="B689" s="331"/>
      <c r="C689" s="331"/>
    </row>
    <row r="690" spans="1:3" ht="14.4" customHeight="1" x14ac:dyDescent="0.3">
      <c r="A690" s="331"/>
      <c r="B690" s="331"/>
      <c r="C690" s="331"/>
    </row>
    <row r="691" spans="1:3" ht="14.4" customHeight="1" x14ac:dyDescent="0.3">
      <c r="A691" s="331"/>
      <c r="B691" s="331"/>
      <c r="C691" s="331"/>
    </row>
    <row r="692" spans="1:3" ht="14.4" customHeight="1" x14ac:dyDescent="0.3">
      <c r="A692" s="331"/>
      <c r="B692" s="331"/>
      <c r="C692" s="331"/>
    </row>
    <row r="693" spans="1:3" ht="14.4" customHeight="1" x14ac:dyDescent="0.3">
      <c r="A693" s="331"/>
      <c r="B693" s="331"/>
      <c r="C693" s="331"/>
    </row>
    <row r="694" spans="1:3" ht="14.4" customHeight="1" x14ac:dyDescent="0.3">
      <c r="A694" s="331"/>
      <c r="B694" s="331"/>
      <c r="C694" s="331"/>
    </row>
    <row r="695" spans="1:3" ht="14.4" customHeight="1" x14ac:dyDescent="0.3">
      <c r="A695" s="331"/>
      <c r="B695" s="331"/>
      <c r="C695" s="331"/>
    </row>
    <row r="696" spans="1:3" ht="14.4" customHeight="1" x14ac:dyDescent="0.3">
      <c r="A696" s="331"/>
      <c r="B696" s="331"/>
      <c r="C696" s="331"/>
    </row>
    <row r="697" spans="1:3" ht="14.4" customHeight="1" x14ac:dyDescent="0.3">
      <c r="A697" s="331"/>
      <c r="B697" s="331"/>
      <c r="C697" s="331"/>
    </row>
    <row r="698" spans="1:3" ht="14.4" customHeight="1" x14ac:dyDescent="0.3">
      <c r="A698" s="331"/>
      <c r="B698" s="331"/>
      <c r="C698" s="331"/>
    </row>
    <row r="699" spans="1:3" ht="14.4" customHeight="1" x14ac:dyDescent="0.3">
      <c r="A699" s="331"/>
      <c r="B699" s="331"/>
      <c r="C699" s="331"/>
    </row>
    <row r="700" spans="1:3" ht="14.4" customHeight="1" x14ac:dyDescent="0.3">
      <c r="A700" s="331"/>
      <c r="B700" s="331"/>
      <c r="C700" s="331"/>
    </row>
    <row r="701" spans="1:3" ht="14.4" customHeight="1" x14ac:dyDescent="0.3">
      <c r="A701" s="331"/>
      <c r="B701" s="331"/>
      <c r="C701" s="331"/>
    </row>
    <row r="702" spans="1:3" ht="14.4" customHeight="1" x14ac:dyDescent="0.3">
      <c r="A702" s="331"/>
      <c r="B702" s="331"/>
      <c r="C702" s="331"/>
    </row>
    <row r="703" spans="1:3" ht="14.4" customHeight="1" x14ac:dyDescent="0.3">
      <c r="A703" s="331"/>
      <c r="B703" s="331"/>
      <c r="C703" s="331"/>
    </row>
    <row r="704" spans="1:3" ht="14.4" customHeight="1" x14ac:dyDescent="0.3">
      <c r="A704" s="331"/>
      <c r="B704" s="331"/>
      <c r="C704" s="331"/>
    </row>
    <row r="705" spans="1:3" ht="14.4" customHeight="1" x14ac:dyDescent="0.3">
      <c r="A705" s="331"/>
      <c r="B705" s="331"/>
      <c r="C705" s="331"/>
    </row>
    <row r="706" spans="1:3" ht="14.4" customHeight="1" x14ac:dyDescent="0.3">
      <c r="A706" s="331"/>
      <c r="B706" s="331"/>
      <c r="C706" s="331"/>
    </row>
    <row r="707" spans="1:3" ht="14.4" customHeight="1" x14ac:dyDescent="0.3">
      <c r="A707" s="331"/>
      <c r="B707" s="331"/>
      <c r="C707" s="331"/>
    </row>
    <row r="708" spans="1:3" ht="14.4" customHeight="1" x14ac:dyDescent="0.3">
      <c r="A708" s="331"/>
      <c r="B708" s="331"/>
      <c r="C708" s="331"/>
    </row>
    <row r="709" spans="1:3" ht="14.4" customHeight="1" x14ac:dyDescent="0.3">
      <c r="A709" s="331"/>
      <c r="B709" s="331"/>
      <c r="C709" s="331"/>
    </row>
    <row r="710" spans="1:3" ht="14.4" customHeight="1" x14ac:dyDescent="0.3">
      <c r="A710" s="331"/>
      <c r="B710" s="331"/>
      <c r="C710" s="331"/>
    </row>
    <row r="711" spans="1:3" ht="14.4" customHeight="1" x14ac:dyDescent="0.3">
      <c r="A711" s="331"/>
      <c r="B711" s="331"/>
      <c r="C711" s="331"/>
    </row>
    <row r="712" spans="1:3" ht="14.4" customHeight="1" x14ac:dyDescent="0.3">
      <c r="A712" s="331"/>
      <c r="B712" s="331"/>
      <c r="C712" s="331"/>
    </row>
    <row r="713" spans="1:3" ht="14.4" customHeight="1" x14ac:dyDescent="0.3">
      <c r="A713" s="331"/>
      <c r="B713" s="331"/>
      <c r="C713" s="331"/>
    </row>
    <row r="714" spans="1:3" ht="14.4" customHeight="1" x14ac:dyDescent="0.3">
      <c r="A714" s="331"/>
      <c r="B714" s="331"/>
      <c r="C714" s="331"/>
    </row>
    <row r="715" spans="1:3" ht="14.4" customHeight="1" x14ac:dyDescent="0.3">
      <c r="A715" s="331"/>
      <c r="B715" s="331"/>
      <c r="C715" s="331"/>
    </row>
    <row r="716" spans="1:3" ht="14.4" customHeight="1" x14ac:dyDescent="0.3">
      <c r="A716" s="331"/>
      <c r="B716" s="331"/>
      <c r="C716" s="331"/>
    </row>
    <row r="717" spans="1:3" ht="14.4" customHeight="1" x14ac:dyDescent="0.3">
      <c r="A717" s="331"/>
      <c r="B717" s="331"/>
      <c r="C717" s="331"/>
    </row>
    <row r="718" spans="1:3" ht="14.4" customHeight="1" x14ac:dyDescent="0.3">
      <c r="A718" s="331"/>
      <c r="B718" s="331"/>
      <c r="C718" s="331"/>
    </row>
    <row r="719" spans="1:3" ht="14.4" customHeight="1" x14ac:dyDescent="0.3">
      <c r="A719" s="331"/>
      <c r="B719" s="331"/>
      <c r="C719" s="331"/>
    </row>
    <row r="720" spans="1:3" ht="14.4" customHeight="1" x14ac:dyDescent="0.3">
      <c r="A720" s="331"/>
      <c r="B720" s="331"/>
      <c r="C720" s="331"/>
    </row>
    <row r="721" spans="1:3" ht="14.4" customHeight="1" x14ac:dyDescent="0.3">
      <c r="A721" s="331"/>
      <c r="B721" s="331"/>
      <c r="C721" s="331"/>
    </row>
    <row r="722" spans="1:3" ht="14.4" customHeight="1" x14ac:dyDescent="0.3">
      <c r="A722" s="331"/>
      <c r="B722" s="331"/>
      <c r="C722" s="331"/>
    </row>
    <row r="723" spans="1:3" ht="14.4" customHeight="1" x14ac:dyDescent="0.3">
      <c r="A723" s="331"/>
      <c r="B723" s="331"/>
      <c r="C723" s="331"/>
    </row>
    <row r="724" spans="1:3" ht="14.4" customHeight="1" x14ac:dyDescent="0.3">
      <c r="A724" s="331"/>
      <c r="B724" s="331"/>
      <c r="C724" s="331"/>
    </row>
    <row r="725" spans="1:3" ht="14.4" customHeight="1" x14ac:dyDescent="0.3">
      <c r="A725" s="331"/>
      <c r="B725" s="331"/>
      <c r="C725" s="331"/>
    </row>
    <row r="726" spans="1:3" ht="14.4" customHeight="1" x14ac:dyDescent="0.3">
      <c r="A726" s="331"/>
      <c r="B726" s="331"/>
      <c r="C726" s="331"/>
    </row>
    <row r="727" spans="1:3" ht="14.4" customHeight="1" x14ac:dyDescent="0.3">
      <c r="A727" s="331"/>
      <c r="B727" s="331"/>
      <c r="C727" s="331"/>
    </row>
    <row r="728" spans="1:3" ht="14.4" customHeight="1" x14ac:dyDescent="0.3">
      <c r="A728" s="331"/>
      <c r="B728" s="331"/>
      <c r="C728" s="331"/>
    </row>
    <row r="729" spans="1:3" ht="14.4" customHeight="1" x14ac:dyDescent="0.3">
      <c r="A729" s="331"/>
      <c r="B729" s="331"/>
      <c r="C729" s="331"/>
    </row>
    <row r="730" spans="1:3" ht="14.4" customHeight="1" x14ac:dyDescent="0.3">
      <c r="A730" s="331"/>
      <c r="B730" s="331"/>
      <c r="C730" s="331"/>
    </row>
    <row r="731" spans="1:3" ht="14.4" customHeight="1" x14ac:dyDescent="0.3">
      <c r="A731" s="331"/>
      <c r="B731" s="331"/>
      <c r="C731" s="331"/>
    </row>
    <row r="732" spans="1:3" ht="14.4" customHeight="1" x14ac:dyDescent="0.3">
      <c r="A732" s="331"/>
      <c r="B732" s="331"/>
      <c r="C732" s="331"/>
    </row>
    <row r="733" spans="1:3" ht="14.4" customHeight="1" x14ac:dyDescent="0.3">
      <c r="A733" s="331"/>
      <c r="B733" s="331"/>
      <c r="C733" s="331"/>
    </row>
    <row r="734" spans="1:3" ht="14.4" customHeight="1" x14ac:dyDescent="0.3">
      <c r="A734" s="331"/>
      <c r="B734" s="331"/>
      <c r="C734" s="331"/>
    </row>
    <row r="735" spans="1:3" ht="14.4" customHeight="1" x14ac:dyDescent="0.3">
      <c r="A735" s="331"/>
      <c r="B735" s="331"/>
      <c r="C735" s="331"/>
    </row>
    <row r="736" spans="1:3" ht="14.4" customHeight="1" x14ac:dyDescent="0.3">
      <c r="A736" s="331"/>
      <c r="B736" s="331"/>
      <c r="C736" s="331"/>
    </row>
    <row r="737" spans="1:3" ht="14.4" customHeight="1" x14ac:dyDescent="0.3">
      <c r="A737" s="331"/>
      <c r="B737" s="331"/>
      <c r="C737" s="331"/>
    </row>
    <row r="738" spans="1:3" ht="14.4" customHeight="1" x14ac:dyDescent="0.3">
      <c r="A738" s="331"/>
      <c r="B738" s="331"/>
      <c r="C738" s="331"/>
    </row>
    <row r="739" spans="1:3" ht="14.4" customHeight="1" x14ac:dyDescent="0.3">
      <c r="A739" s="331"/>
      <c r="B739" s="331"/>
      <c r="C739" s="331"/>
    </row>
    <row r="740" spans="1:3" ht="14.4" customHeight="1" x14ac:dyDescent="0.3">
      <c r="A740" s="331"/>
      <c r="B740" s="331"/>
      <c r="C740" s="331"/>
    </row>
    <row r="741" spans="1:3" ht="14.4" customHeight="1" x14ac:dyDescent="0.3">
      <c r="A741" s="331"/>
      <c r="B741" s="331"/>
      <c r="C741" s="331"/>
    </row>
    <row r="742" spans="1:3" ht="14.4" customHeight="1" x14ac:dyDescent="0.3">
      <c r="A742" s="331"/>
      <c r="B742" s="331"/>
      <c r="C742" s="331"/>
    </row>
    <row r="743" spans="1:3" ht="14.4" customHeight="1" x14ac:dyDescent="0.3">
      <c r="A743" s="331"/>
      <c r="B743" s="331"/>
      <c r="C743" s="331"/>
    </row>
    <row r="744" spans="1:3" ht="14.4" customHeight="1" x14ac:dyDescent="0.3">
      <c r="A744" s="331"/>
      <c r="B744" s="331"/>
      <c r="C744" s="331"/>
    </row>
    <row r="745" spans="1:3" ht="14.4" customHeight="1" x14ac:dyDescent="0.3">
      <c r="A745" s="331"/>
      <c r="B745" s="331"/>
      <c r="C745" s="331"/>
    </row>
    <row r="746" spans="1:3" ht="14.4" customHeight="1" x14ac:dyDescent="0.3">
      <c r="A746" s="331"/>
      <c r="B746" s="331"/>
      <c r="C746" s="331"/>
    </row>
    <row r="747" spans="1:3" ht="14.4" customHeight="1" x14ac:dyDescent="0.3">
      <c r="A747" s="331"/>
      <c r="B747" s="331"/>
      <c r="C747" s="331"/>
    </row>
    <row r="748" spans="1:3" ht="14.4" customHeight="1" x14ac:dyDescent="0.3">
      <c r="A748" s="331"/>
      <c r="B748" s="331"/>
      <c r="C748" s="331"/>
    </row>
    <row r="749" spans="1:3" ht="14.4" customHeight="1" x14ac:dyDescent="0.3">
      <c r="A749" s="331"/>
      <c r="B749" s="331"/>
      <c r="C749" s="331"/>
    </row>
    <row r="750" spans="1:3" ht="14.4" customHeight="1" x14ac:dyDescent="0.3">
      <c r="A750" s="331"/>
      <c r="B750" s="331"/>
      <c r="C750" s="331"/>
    </row>
    <row r="751" spans="1:3" ht="14.4" customHeight="1" x14ac:dyDescent="0.3">
      <c r="A751" s="331"/>
      <c r="B751" s="331"/>
      <c r="C751" s="331"/>
    </row>
    <row r="752" spans="1:3" ht="14.4" customHeight="1" x14ac:dyDescent="0.3">
      <c r="A752" s="331"/>
      <c r="B752" s="331"/>
      <c r="C752" s="331"/>
    </row>
    <row r="753" spans="1:3" ht="14.4" customHeight="1" x14ac:dyDescent="0.3">
      <c r="A753" s="331"/>
      <c r="B753" s="331"/>
      <c r="C753" s="331"/>
    </row>
    <row r="754" spans="1:3" ht="14.4" customHeight="1" x14ac:dyDescent="0.3">
      <c r="A754" s="331"/>
      <c r="B754" s="331"/>
      <c r="C754" s="331"/>
    </row>
    <row r="755" spans="1:3" ht="14.4" customHeight="1" x14ac:dyDescent="0.3">
      <c r="A755" s="331"/>
      <c r="B755" s="331"/>
      <c r="C755" s="331"/>
    </row>
    <row r="756" spans="1:3" ht="14.4" customHeight="1" x14ac:dyDescent="0.3">
      <c r="A756" s="331"/>
      <c r="B756" s="331"/>
      <c r="C756" s="331"/>
    </row>
    <row r="757" spans="1:3" ht="14.4" customHeight="1" x14ac:dyDescent="0.3">
      <c r="A757" s="331"/>
      <c r="B757" s="331"/>
      <c r="C757" s="331"/>
    </row>
    <row r="758" spans="1:3" ht="14.4" customHeight="1" x14ac:dyDescent="0.3">
      <c r="A758" s="331"/>
      <c r="B758" s="331"/>
      <c r="C758" s="331"/>
    </row>
    <row r="759" spans="1:3" ht="14.4" customHeight="1" x14ac:dyDescent="0.3">
      <c r="A759" s="331"/>
      <c r="B759" s="331"/>
      <c r="C759" s="331"/>
    </row>
    <row r="760" spans="1:3" ht="14.4" customHeight="1" x14ac:dyDescent="0.3">
      <c r="A760" s="331"/>
      <c r="B760" s="331"/>
      <c r="C760" s="331"/>
    </row>
    <row r="761" spans="1:3" ht="14.4" customHeight="1" x14ac:dyDescent="0.3">
      <c r="A761" s="331"/>
      <c r="B761" s="331"/>
      <c r="C761" s="331"/>
    </row>
    <row r="762" spans="1:3" ht="14.4" customHeight="1" x14ac:dyDescent="0.3">
      <c r="A762" s="331"/>
      <c r="B762" s="331"/>
      <c r="C762" s="331"/>
    </row>
    <row r="763" spans="1:3" ht="14.4" customHeight="1" x14ac:dyDescent="0.3">
      <c r="A763" s="331"/>
      <c r="B763" s="331"/>
      <c r="C763" s="331"/>
    </row>
    <row r="764" spans="1:3" ht="14.4" customHeight="1" x14ac:dyDescent="0.3">
      <c r="A764" s="331"/>
      <c r="B764" s="331"/>
      <c r="C764" s="331"/>
    </row>
    <row r="765" spans="1:3" ht="14.4" customHeight="1" x14ac:dyDescent="0.3">
      <c r="A765" s="331"/>
      <c r="B765" s="331"/>
      <c r="C765" s="331"/>
    </row>
    <row r="766" spans="1:3" ht="14.4" customHeight="1" x14ac:dyDescent="0.3">
      <c r="A766" s="331"/>
      <c r="B766" s="331"/>
      <c r="C766" s="331"/>
    </row>
    <row r="767" spans="1:3" ht="14.4" customHeight="1" x14ac:dyDescent="0.3">
      <c r="A767" s="331"/>
      <c r="B767" s="331"/>
      <c r="C767" s="331"/>
    </row>
    <row r="768" spans="1:3" ht="14.4" customHeight="1" x14ac:dyDescent="0.3">
      <c r="A768" s="331"/>
      <c r="B768" s="331"/>
      <c r="C768" s="331"/>
    </row>
    <row r="769" spans="1:3" ht="14.4" customHeight="1" x14ac:dyDescent="0.3">
      <c r="A769" s="331"/>
      <c r="B769" s="331"/>
      <c r="C769" s="331"/>
    </row>
    <row r="770" spans="1:3" ht="14.4" customHeight="1" x14ac:dyDescent="0.3">
      <c r="A770" s="331"/>
      <c r="B770" s="331"/>
      <c r="C770" s="331"/>
    </row>
    <row r="771" spans="1:3" ht="14.4" customHeight="1" x14ac:dyDescent="0.3">
      <c r="A771" s="331"/>
      <c r="B771" s="331"/>
      <c r="C771" s="331"/>
    </row>
    <row r="772" spans="1:3" ht="14.4" customHeight="1" x14ac:dyDescent="0.3">
      <c r="A772" s="331"/>
      <c r="B772" s="331"/>
      <c r="C772" s="331"/>
    </row>
    <row r="773" spans="1:3" ht="14.4" customHeight="1" x14ac:dyDescent="0.3">
      <c r="A773" s="331"/>
      <c r="B773" s="331"/>
      <c r="C773" s="331"/>
    </row>
    <row r="774" spans="1:3" ht="14.4" customHeight="1" x14ac:dyDescent="0.3">
      <c r="A774" s="331"/>
      <c r="B774" s="331"/>
      <c r="C774" s="331"/>
    </row>
    <row r="775" spans="1:3" ht="14.4" customHeight="1" x14ac:dyDescent="0.3">
      <c r="A775" s="331"/>
      <c r="B775" s="331"/>
      <c r="C775" s="331"/>
    </row>
    <row r="776" spans="1:3" ht="14.4" customHeight="1" x14ac:dyDescent="0.3">
      <c r="A776" s="331"/>
      <c r="B776" s="331"/>
      <c r="C776" s="331"/>
    </row>
    <row r="777" spans="1:3" ht="14.4" customHeight="1" x14ac:dyDescent="0.3">
      <c r="A777" s="331"/>
      <c r="B777" s="331"/>
      <c r="C777" s="331"/>
    </row>
    <row r="778" spans="1:3" ht="14.4" customHeight="1" x14ac:dyDescent="0.3">
      <c r="A778" s="331"/>
      <c r="B778" s="331"/>
      <c r="C778" s="331"/>
    </row>
    <row r="779" spans="1:3" ht="14.4" customHeight="1" x14ac:dyDescent="0.3">
      <c r="A779" s="331"/>
      <c r="B779" s="331"/>
      <c r="C779" s="331"/>
    </row>
    <row r="780" spans="1:3" ht="14.4" customHeight="1" x14ac:dyDescent="0.3">
      <c r="A780" s="331"/>
      <c r="B780" s="331"/>
      <c r="C780" s="331"/>
    </row>
    <row r="781" spans="1:3" ht="14.4" customHeight="1" x14ac:dyDescent="0.3">
      <c r="A781" s="331"/>
      <c r="B781" s="331"/>
      <c r="C781" s="331"/>
    </row>
    <row r="782" spans="1:3" ht="14.4" customHeight="1" x14ac:dyDescent="0.3">
      <c r="A782" s="331"/>
      <c r="B782" s="331"/>
      <c r="C782" s="331"/>
    </row>
    <row r="783" spans="1:3" ht="14.4" customHeight="1" x14ac:dyDescent="0.3">
      <c r="A783" s="331"/>
      <c r="B783" s="331"/>
      <c r="C783" s="331"/>
    </row>
    <row r="784" spans="1:3" ht="14.4" customHeight="1" x14ac:dyDescent="0.3">
      <c r="A784" s="331"/>
      <c r="B784" s="331"/>
      <c r="C784" s="331"/>
    </row>
    <row r="785" spans="1:3" ht="14.4" customHeight="1" x14ac:dyDescent="0.3">
      <c r="A785" s="331"/>
      <c r="B785" s="331"/>
      <c r="C785" s="331"/>
    </row>
    <row r="786" spans="1:3" ht="14.4" customHeight="1" x14ac:dyDescent="0.3">
      <c r="A786" s="331"/>
      <c r="B786" s="331"/>
      <c r="C786" s="331"/>
    </row>
    <row r="787" spans="1:3" ht="14.4" customHeight="1" x14ac:dyDescent="0.3">
      <c r="A787" s="331"/>
      <c r="B787" s="331"/>
      <c r="C787" s="331"/>
    </row>
    <row r="788" spans="1:3" ht="14.4" customHeight="1" x14ac:dyDescent="0.3">
      <c r="A788" s="331"/>
      <c r="B788" s="331"/>
      <c r="C788" s="331"/>
    </row>
    <row r="789" spans="1:3" ht="14.4" customHeight="1" x14ac:dyDescent="0.3">
      <c r="A789" s="331"/>
      <c r="B789" s="331"/>
      <c r="C789" s="331"/>
    </row>
    <row r="790" spans="1:3" ht="14.4" customHeight="1" x14ac:dyDescent="0.3">
      <c r="A790" s="331"/>
      <c r="B790" s="331"/>
      <c r="C790" s="331"/>
    </row>
    <row r="791" spans="1:3" ht="14.4" customHeight="1" x14ac:dyDescent="0.3">
      <c r="A791" s="331"/>
      <c r="B791" s="331"/>
      <c r="C791" s="331"/>
    </row>
    <row r="792" spans="1:3" ht="14.4" customHeight="1" x14ac:dyDescent="0.3">
      <c r="A792" s="331"/>
      <c r="B792" s="331"/>
      <c r="C792" s="331"/>
    </row>
    <row r="793" spans="1:3" ht="14.4" customHeight="1" x14ac:dyDescent="0.3">
      <c r="A793" s="331"/>
      <c r="B793" s="331"/>
      <c r="C793" s="331"/>
    </row>
    <row r="794" spans="1:3" ht="14.4" customHeight="1" x14ac:dyDescent="0.3">
      <c r="A794" s="331"/>
      <c r="B794" s="331"/>
      <c r="C794" s="331"/>
    </row>
    <row r="795" spans="1:3" ht="14.4" customHeight="1" x14ac:dyDescent="0.3">
      <c r="A795" s="331"/>
      <c r="B795" s="331"/>
      <c r="C795" s="331"/>
    </row>
    <row r="796" spans="1:3" ht="14.4" customHeight="1" x14ac:dyDescent="0.3">
      <c r="A796" s="331"/>
      <c r="B796" s="331"/>
      <c r="C796" s="331"/>
    </row>
    <row r="797" spans="1:3" ht="14.4" customHeight="1" x14ac:dyDescent="0.3">
      <c r="A797" s="331"/>
      <c r="B797" s="331"/>
      <c r="C797" s="331"/>
    </row>
    <row r="798" spans="1:3" ht="14.4" customHeight="1" x14ac:dyDescent="0.3">
      <c r="A798" s="331"/>
      <c r="B798" s="331"/>
      <c r="C798" s="331"/>
    </row>
    <row r="799" spans="1:3" ht="14.4" customHeight="1" x14ac:dyDescent="0.3">
      <c r="A799" s="331"/>
      <c r="B799" s="331"/>
      <c r="C799" s="331"/>
    </row>
    <row r="800" spans="1:3" ht="14.4" customHeight="1" x14ac:dyDescent="0.3">
      <c r="A800" s="331"/>
      <c r="B800" s="331"/>
      <c r="C800" s="331"/>
    </row>
    <row r="801" spans="1:3" ht="14.4" customHeight="1" x14ac:dyDescent="0.3">
      <c r="A801" s="331"/>
      <c r="B801" s="331"/>
      <c r="C801" s="331"/>
    </row>
    <row r="802" spans="1:3" ht="14.4" customHeight="1" x14ac:dyDescent="0.3">
      <c r="A802" s="331"/>
      <c r="B802" s="331"/>
      <c r="C802" s="331"/>
    </row>
    <row r="803" spans="1:3" ht="14.4" customHeight="1" x14ac:dyDescent="0.3">
      <c r="A803" s="331"/>
      <c r="B803" s="331"/>
      <c r="C803" s="331"/>
    </row>
    <row r="804" spans="1:3" ht="14.4" customHeight="1" x14ac:dyDescent="0.3">
      <c r="A804" s="331"/>
      <c r="B804" s="331"/>
      <c r="C804" s="331"/>
    </row>
    <row r="805" spans="1:3" ht="14.4" customHeight="1" x14ac:dyDescent="0.3">
      <c r="A805" s="331"/>
      <c r="B805" s="331"/>
      <c r="C805" s="331"/>
    </row>
    <row r="806" spans="1:3" ht="14.4" customHeight="1" x14ac:dyDescent="0.3">
      <c r="A806" s="331"/>
      <c r="B806" s="331"/>
      <c r="C806" s="331"/>
    </row>
    <row r="807" spans="1:3" ht="14.4" customHeight="1" x14ac:dyDescent="0.3">
      <c r="A807" s="331"/>
      <c r="B807" s="331"/>
      <c r="C807" s="331"/>
    </row>
    <row r="808" spans="1:3" ht="14.4" customHeight="1" x14ac:dyDescent="0.3">
      <c r="A808" s="331"/>
      <c r="B808" s="331"/>
      <c r="C808" s="331"/>
    </row>
    <row r="809" spans="1:3" ht="14.4" customHeight="1" x14ac:dyDescent="0.3">
      <c r="A809" s="331"/>
      <c r="B809" s="331"/>
      <c r="C809" s="331"/>
    </row>
    <row r="810" spans="1:3" ht="14.4" customHeight="1" x14ac:dyDescent="0.3">
      <c r="A810" s="331"/>
      <c r="B810" s="331"/>
      <c r="C810" s="331"/>
    </row>
    <row r="811" spans="1:3" ht="14.4" customHeight="1" x14ac:dyDescent="0.3">
      <c r="A811" s="331"/>
      <c r="B811" s="331"/>
      <c r="C811" s="331"/>
    </row>
    <row r="812" spans="1:3" ht="14.4" customHeight="1" x14ac:dyDescent="0.3">
      <c r="A812" s="331"/>
      <c r="B812" s="331"/>
      <c r="C812" s="331"/>
    </row>
    <row r="813" spans="1:3" ht="14.4" customHeight="1" x14ac:dyDescent="0.3">
      <c r="A813" s="331"/>
      <c r="B813" s="331"/>
      <c r="C813" s="331"/>
    </row>
    <row r="814" spans="1:3" ht="14.4" customHeight="1" x14ac:dyDescent="0.3">
      <c r="A814" s="331"/>
      <c r="B814" s="331"/>
      <c r="C814" s="331"/>
    </row>
    <row r="815" spans="1:3" ht="14.4" customHeight="1" x14ac:dyDescent="0.3">
      <c r="A815" s="331"/>
      <c r="B815" s="331"/>
      <c r="C815" s="331"/>
    </row>
    <row r="816" spans="1:3" ht="14.4" customHeight="1" x14ac:dyDescent="0.3">
      <c r="A816" s="331"/>
      <c r="B816" s="331"/>
      <c r="C816" s="331"/>
    </row>
    <row r="817" spans="1:3" ht="14.4" customHeight="1" x14ac:dyDescent="0.3">
      <c r="A817" s="331"/>
      <c r="B817" s="331"/>
      <c r="C817" s="331"/>
    </row>
    <row r="818" spans="1:3" ht="14.4" customHeight="1" x14ac:dyDescent="0.3">
      <c r="A818" s="331"/>
      <c r="B818" s="331"/>
      <c r="C818" s="331"/>
    </row>
    <row r="819" spans="1:3" ht="14.4" customHeight="1" x14ac:dyDescent="0.3">
      <c r="A819" s="331"/>
      <c r="B819" s="331"/>
      <c r="C819" s="331"/>
    </row>
    <row r="820" spans="1:3" ht="14.4" customHeight="1" x14ac:dyDescent="0.3">
      <c r="A820" s="331"/>
      <c r="B820" s="331"/>
      <c r="C820" s="331"/>
    </row>
    <row r="821" spans="1:3" ht="14.4" customHeight="1" x14ac:dyDescent="0.3">
      <c r="A821" s="331"/>
      <c r="B821" s="331"/>
      <c r="C821" s="331"/>
    </row>
    <row r="822" spans="1:3" ht="14.4" customHeight="1" x14ac:dyDescent="0.3">
      <c r="A822" s="331"/>
      <c r="B822" s="331"/>
      <c r="C822" s="331"/>
    </row>
    <row r="823" spans="1:3" ht="14.4" customHeight="1" x14ac:dyDescent="0.3">
      <c r="A823" s="331"/>
      <c r="B823" s="331"/>
      <c r="C823" s="331"/>
    </row>
    <row r="824" spans="1:3" ht="14.4" customHeight="1" x14ac:dyDescent="0.3">
      <c r="A824" s="331"/>
      <c r="B824" s="331"/>
      <c r="C824" s="331"/>
    </row>
    <row r="825" spans="1:3" ht="14.4" customHeight="1" x14ac:dyDescent="0.3">
      <c r="A825" s="331"/>
      <c r="B825" s="331"/>
      <c r="C825" s="331"/>
    </row>
    <row r="826" spans="1:3" ht="14.4" customHeight="1" x14ac:dyDescent="0.3">
      <c r="A826" s="331"/>
      <c r="B826" s="331"/>
      <c r="C826" s="331"/>
    </row>
    <row r="827" spans="1:3" ht="14.4" customHeight="1" x14ac:dyDescent="0.3">
      <c r="A827" s="331"/>
      <c r="B827" s="331"/>
      <c r="C827" s="331"/>
    </row>
    <row r="828" spans="1:3" ht="14.4" customHeight="1" x14ac:dyDescent="0.3">
      <c r="A828" s="331"/>
      <c r="B828" s="331"/>
      <c r="C828" s="331"/>
    </row>
    <row r="829" spans="1:3" ht="14.4" customHeight="1" x14ac:dyDescent="0.3">
      <c r="A829" s="331"/>
      <c r="B829" s="331"/>
      <c r="C829" s="331"/>
    </row>
    <row r="830" spans="1:3" ht="14.4" customHeight="1" x14ac:dyDescent="0.3">
      <c r="A830" s="331"/>
      <c r="B830" s="331"/>
      <c r="C830" s="331"/>
    </row>
    <row r="831" spans="1:3" ht="14.4" customHeight="1" x14ac:dyDescent="0.3">
      <c r="A831" s="331"/>
      <c r="B831" s="331"/>
      <c r="C831" s="331"/>
    </row>
    <row r="832" spans="1:3" ht="14.4" customHeight="1" x14ac:dyDescent="0.3">
      <c r="A832" s="331"/>
      <c r="B832" s="331"/>
      <c r="C832" s="331"/>
    </row>
    <row r="833" spans="1:3" ht="14.4" customHeight="1" x14ac:dyDescent="0.3">
      <c r="A833" s="331"/>
      <c r="B833" s="331"/>
      <c r="C833" s="331"/>
    </row>
    <row r="834" spans="1:3" ht="14.4" customHeight="1" x14ac:dyDescent="0.3">
      <c r="A834" s="331"/>
      <c r="B834" s="331"/>
      <c r="C834" s="331"/>
    </row>
    <row r="835" spans="1:3" ht="14.4" customHeight="1" x14ac:dyDescent="0.3">
      <c r="A835" s="331"/>
      <c r="B835" s="331"/>
      <c r="C835" s="331"/>
    </row>
    <row r="836" spans="1:3" ht="14.4" customHeight="1" x14ac:dyDescent="0.3">
      <c r="A836" s="331"/>
      <c r="B836" s="331"/>
      <c r="C836" s="331"/>
    </row>
    <row r="837" spans="1:3" ht="14.4" customHeight="1" x14ac:dyDescent="0.3">
      <c r="A837" s="331"/>
      <c r="B837" s="331"/>
      <c r="C837" s="331"/>
    </row>
    <row r="838" spans="1:3" ht="14.4" customHeight="1" x14ac:dyDescent="0.3">
      <c r="A838" s="331"/>
      <c r="B838" s="331"/>
      <c r="C838" s="331"/>
    </row>
    <row r="839" spans="1:3" ht="14.4" customHeight="1" x14ac:dyDescent="0.3">
      <c r="A839" s="331"/>
      <c r="B839" s="331"/>
      <c r="C839" s="331"/>
    </row>
    <row r="840" spans="1:3" ht="14.4" customHeight="1" x14ac:dyDescent="0.3">
      <c r="A840" s="331"/>
      <c r="B840" s="331"/>
      <c r="C840" s="331"/>
    </row>
    <row r="841" spans="1:3" ht="14.4" customHeight="1" x14ac:dyDescent="0.3">
      <c r="A841" s="331"/>
      <c r="B841" s="331"/>
      <c r="C841" s="331"/>
    </row>
    <row r="842" spans="1:3" ht="14.4" customHeight="1" x14ac:dyDescent="0.3">
      <c r="A842" s="331"/>
      <c r="B842" s="331"/>
      <c r="C842" s="331"/>
    </row>
    <row r="843" spans="1:3" ht="14.4" customHeight="1" x14ac:dyDescent="0.3">
      <c r="A843" s="331"/>
      <c r="B843" s="331"/>
      <c r="C843" s="331"/>
    </row>
    <row r="844" spans="1:3" ht="14.4" customHeight="1" x14ac:dyDescent="0.3">
      <c r="A844" s="331"/>
      <c r="B844" s="331"/>
      <c r="C844" s="331"/>
    </row>
    <row r="845" spans="1:3" ht="14.4" customHeight="1" x14ac:dyDescent="0.3">
      <c r="A845" s="331"/>
      <c r="B845" s="331"/>
      <c r="C845" s="331"/>
    </row>
    <row r="846" spans="1:3" ht="14.4" customHeight="1" x14ac:dyDescent="0.3">
      <c r="A846" s="331"/>
      <c r="B846" s="331"/>
      <c r="C846" s="331"/>
    </row>
    <row r="847" spans="1:3" ht="14.4" customHeight="1" x14ac:dyDescent="0.3">
      <c r="A847" s="331"/>
      <c r="B847" s="331"/>
      <c r="C847" s="331"/>
    </row>
    <row r="848" spans="1:3" ht="14.4" customHeight="1" x14ac:dyDescent="0.3">
      <c r="A848" s="331"/>
      <c r="B848" s="331"/>
      <c r="C848" s="331"/>
    </row>
    <row r="849" spans="1:3" ht="14.4" customHeight="1" x14ac:dyDescent="0.3">
      <c r="A849" s="331"/>
      <c r="B849" s="331"/>
      <c r="C849" s="331"/>
    </row>
    <row r="850" spans="1:3" ht="14.4" customHeight="1" x14ac:dyDescent="0.3">
      <c r="A850" s="331"/>
      <c r="B850" s="331"/>
      <c r="C850" s="331"/>
    </row>
    <row r="851" spans="1:3" ht="14.4" customHeight="1" x14ac:dyDescent="0.3">
      <c r="A851" s="331"/>
      <c r="B851" s="331"/>
      <c r="C851" s="331"/>
    </row>
    <row r="852" spans="1:3" ht="14.4" customHeight="1" x14ac:dyDescent="0.3">
      <c r="A852" s="331"/>
      <c r="B852" s="331"/>
      <c r="C852" s="331"/>
    </row>
    <row r="853" spans="1:3" ht="14.4" customHeight="1" x14ac:dyDescent="0.3">
      <c r="A853" s="331"/>
      <c r="B853" s="331"/>
      <c r="C853" s="331"/>
    </row>
    <row r="854" spans="1:3" ht="14.4" customHeight="1" x14ac:dyDescent="0.3">
      <c r="A854" s="331"/>
      <c r="B854" s="331"/>
      <c r="C854" s="331"/>
    </row>
    <row r="855" spans="1:3" ht="14.4" customHeight="1" x14ac:dyDescent="0.3">
      <c r="A855" s="331"/>
      <c r="B855" s="331"/>
      <c r="C855" s="331"/>
    </row>
    <row r="856" spans="1:3" ht="14.4" customHeight="1" x14ac:dyDescent="0.3">
      <c r="A856" s="331"/>
      <c r="B856" s="331"/>
      <c r="C856" s="331"/>
    </row>
    <row r="857" spans="1:3" ht="14.4" customHeight="1" x14ac:dyDescent="0.3">
      <c r="A857" s="331"/>
      <c r="B857" s="331"/>
      <c r="C857" s="331"/>
    </row>
    <row r="858" spans="1:3" ht="14.4" customHeight="1" x14ac:dyDescent="0.3">
      <c r="A858" s="331"/>
      <c r="B858" s="331"/>
      <c r="C858" s="331"/>
    </row>
    <row r="859" spans="1:3" ht="14.4" customHeight="1" x14ac:dyDescent="0.3">
      <c r="A859" s="331"/>
      <c r="B859" s="331"/>
      <c r="C859" s="331"/>
    </row>
    <row r="860" spans="1:3" ht="14.4" customHeight="1" x14ac:dyDescent="0.3">
      <c r="A860" s="331"/>
      <c r="B860" s="331"/>
      <c r="C860" s="331"/>
    </row>
    <row r="861" spans="1:3" ht="14.4" customHeight="1" x14ac:dyDescent="0.3">
      <c r="A861" s="331"/>
      <c r="B861" s="331"/>
      <c r="C861" s="331"/>
    </row>
    <row r="862" spans="1:3" ht="14.4" customHeight="1" x14ac:dyDescent="0.3">
      <c r="A862" s="331"/>
      <c r="B862" s="331"/>
      <c r="C862" s="331"/>
    </row>
    <row r="863" spans="1:3" ht="14.4" customHeight="1" x14ac:dyDescent="0.3">
      <c r="A863" s="331"/>
      <c r="B863" s="331"/>
      <c r="C863" s="331"/>
    </row>
    <row r="864" spans="1:3" ht="14.4" customHeight="1" x14ac:dyDescent="0.3">
      <c r="A864" s="331"/>
      <c r="B864" s="331"/>
      <c r="C864" s="331"/>
    </row>
    <row r="865" spans="1:3" ht="14.4" customHeight="1" x14ac:dyDescent="0.3">
      <c r="A865" s="331"/>
      <c r="B865" s="331"/>
      <c r="C865" s="331"/>
    </row>
    <row r="866" spans="1:3" ht="14.4" customHeight="1" x14ac:dyDescent="0.3">
      <c r="A866" s="331"/>
      <c r="B866" s="331"/>
      <c r="C866" s="331"/>
    </row>
    <row r="867" spans="1:3" ht="14.4" customHeight="1" x14ac:dyDescent="0.3">
      <c r="A867" s="331"/>
      <c r="B867" s="331"/>
      <c r="C867" s="331"/>
    </row>
    <row r="868" spans="1:3" ht="14.4" customHeight="1" x14ac:dyDescent="0.3">
      <c r="A868" s="331"/>
      <c r="B868" s="331"/>
      <c r="C868" s="331"/>
    </row>
    <row r="869" spans="1:3" ht="14.4" customHeight="1" x14ac:dyDescent="0.3">
      <c r="A869" s="331"/>
      <c r="B869" s="331"/>
      <c r="C869" s="331"/>
    </row>
    <row r="870" spans="1:3" ht="14.4" customHeight="1" x14ac:dyDescent="0.3">
      <c r="A870" s="331"/>
      <c r="B870" s="331"/>
      <c r="C870" s="331"/>
    </row>
    <row r="871" spans="1:3" ht="14.4" customHeight="1" x14ac:dyDescent="0.3">
      <c r="A871" s="331"/>
      <c r="B871" s="331"/>
      <c r="C871" s="331"/>
    </row>
    <row r="872" spans="1:3" ht="14.4" customHeight="1" x14ac:dyDescent="0.3">
      <c r="A872" s="331"/>
      <c r="B872" s="331"/>
      <c r="C872" s="331"/>
    </row>
    <row r="873" spans="1:3" ht="14.4" customHeight="1" x14ac:dyDescent="0.3">
      <c r="A873" s="331"/>
      <c r="B873" s="331"/>
      <c r="C873" s="331"/>
    </row>
    <row r="874" spans="1:3" ht="14.4" customHeight="1" x14ac:dyDescent="0.3">
      <c r="A874" s="331"/>
      <c r="B874" s="331"/>
      <c r="C874" s="331"/>
    </row>
    <row r="875" spans="1:3" ht="14.4" customHeight="1" x14ac:dyDescent="0.3">
      <c r="A875" s="331"/>
      <c r="B875" s="331"/>
      <c r="C875" s="331"/>
    </row>
    <row r="876" spans="1:3" ht="14.4" customHeight="1" x14ac:dyDescent="0.3">
      <c r="A876" s="331"/>
      <c r="B876" s="331"/>
      <c r="C876" s="331"/>
    </row>
    <row r="877" spans="1:3" ht="14.4" customHeight="1" x14ac:dyDescent="0.3">
      <c r="A877" s="331"/>
      <c r="B877" s="331"/>
      <c r="C877" s="331"/>
    </row>
    <row r="878" spans="1:3" ht="14.4" customHeight="1" x14ac:dyDescent="0.3">
      <c r="A878" s="331"/>
      <c r="B878" s="331"/>
      <c r="C878" s="331"/>
    </row>
    <row r="879" spans="1:3" ht="14.4" customHeight="1" x14ac:dyDescent="0.3">
      <c r="A879" s="331"/>
      <c r="B879" s="331"/>
      <c r="C879" s="331"/>
    </row>
    <row r="880" spans="1:3" ht="14.4" customHeight="1" x14ac:dyDescent="0.3">
      <c r="A880" s="331"/>
      <c r="B880" s="331"/>
      <c r="C880" s="331"/>
    </row>
    <row r="881" spans="1:3" ht="14.4" customHeight="1" x14ac:dyDescent="0.3">
      <c r="A881" s="331"/>
      <c r="B881" s="331"/>
      <c r="C881" s="331"/>
    </row>
    <row r="882" spans="1:3" ht="14.4" customHeight="1" x14ac:dyDescent="0.3">
      <c r="A882" s="331"/>
      <c r="B882" s="331"/>
      <c r="C882" s="331"/>
    </row>
    <row r="883" spans="1:3" ht="14.4" customHeight="1" x14ac:dyDescent="0.3">
      <c r="A883" s="331"/>
      <c r="B883" s="331"/>
      <c r="C883" s="331"/>
    </row>
    <row r="884" spans="1:3" ht="14.4" customHeight="1" x14ac:dyDescent="0.3">
      <c r="A884" s="331"/>
      <c r="B884" s="331"/>
      <c r="C884" s="331"/>
    </row>
    <row r="885" spans="1:3" ht="14.4" customHeight="1" x14ac:dyDescent="0.3">
      <c r="A885" s="331"/>
      <c r="B885" s="331"/>
      <c r="C885" s="331"/>
    </row>
    <row r="886" spans="1:3" ht="14.4" customHeight="1" x14ac:dyDescent="0.3">
      <c r="A886" s="331"/>
      <c r="B886" s="331"/>
      <c r="C886" s="331"/>
    </row>
    <row r="887" spans="1:3" ht="14.4" customHeight="1" x14ac:dyDescent="0.3">
      <c r="A887" s="331"/>
      <c r="B887" s="331"/>
      <c r="C887" s="331"/>
    </row>
    <row r="888" spans="1:3" ht="14.4" customHeight="1" x14ac:dyDescent="0.3">
      <c r="A888" s="331"/>
      <c r="B888" s="331"/>
      <c r="C888" s="331"/>
    </row>
    <row r="889" spans="1:3" ht="14.4" customHeight="1" x14ac:dyDescent="0.3">
      <c r="A889" s="331"/>
      <c r="B889" s="331"/>
      <c r="C889" s="331"/>
    </row>
    <row r="890" spans="1:3" ht="14.4" customHeight="1" x14ac:dyDescent="0.3">
      <c r="A890" s="331"/>
      <c r="B890" s="331"/>
      <c r="C890" s="331"/>
    </row>
    <row r="891" spans="1:3" ht="14.4" customHeight="1" x14ac:dyDescent="0.3">
      <c r="A891" s="331"/>
      <c r="B891" s="331"/>
      <c r="C891" s="331"/>
    </row>
    <row r="892" spans="1:3" ht="14.4" customHeight="1" x14ac:dyDescent="0.3">
      <c r="A892" s="331"/>
      <c r="B892" s="331"/>
      <c r="C892" s="331"/>
    </row>
    <row r="893" spans="1:3" ht="14.4" customHeight="1" x14ac:dyDescent="0.3">
      <c r="A893" s="331"/>
      <c r="B893" s="331"/>
      <c r="C893" s="331"/>
    </row>
    <row r="894" spans="1:3" ht="14.4" customHeight="1" x14ac:dyDescent="0.3">
      <c r="A894" s="331"/>
      <c r="B894" s="331"/>
      <c r="C894" s="331"/>
    </row>
    <row r="895" spans="1:3" ht="14.4" customHeight="1" x14ac:dyDescent="0.3">
      <c r="A895" s="331"/>
      <c r="B895" s="331"/>
      <c r="C895" s="331"/>
    </row>
    <row r="896" spans="1:3" ht="14.4" customHeight="1" x14ac:dyDescent="0.3">
      <c r="A896" s="331"/>
      <c r="B896" s="331"/>
      <c r="C896" s="331"/>
    </row>
    <row r="897" spans="1:3" ht="14.4" customHeight="1" x14ac:dyDescent="0.3">
      <c r="A897" s="331"/>
      <c r="B897" s="331"/>
      <c r="C897" s="331"/>
    </row>
    <row r="898" spans="1:3" ht="14.4" customHeight="1" x14ac:dyDescent="0.3">
      <c r="A898" s="331"/>
      <c r="B898" s="331"/>
      <c r="C898" s="331"/>
    </row>
    <row r="899" spans="1:3" ht="14.4" customHeight="1" x14ac:dyDescent="0.3">
      <c r="A899" s="331"/>
      <c r="B899" s="331"/>
      <c r="C899" s="331"/>
    </row>
    <row r="900" spans="1:3" ht="14.4" customHeight="1" x14ac:dyDescent="0.3">
      <c r="A900" s="331"/>
      <c r="B900" s="331"/>
      <c r="C900" s="331"/>
    </row>
    <row r="901" spans="1:3" ht="14.4" customHeight="1" x14ac:dyDescent="0.3">
      <c r="A901" s="331"/>
      <c r="B901" s="331"/>
      <c r="C901" s="331"/>
    </row>
    <row r="902" spans="1:3" ht="14.4" customHeight="1" x14ac:dyDescent="0.3">
      <c r="A902" s="331"/>
      <c r="B902" s="331"/>
      <c r="C902" s="331"/>
    </row>
    <row r="903" spans="1:3" ht="14.4" customHeight="1" x14ac:dyDescent="0.3">
      <c r="A903" s="331"/>
      <c r="B903" s="331"/>
      <c r="C903" s="331"/>
    </row>
    <row r="904" spans="1:3" ht="14.4" customHeight="1" x14ac:dyDescent="0.3">
      <c r="A904" s="331"/>
      <c r="B904" s="331"/>
      <c r="C904" s="331"/>
    </row>
    <row r="905" spans="1:3" ht="14.4" customHeight="1" x14ac:dyDescent="0.3">
      <c r="A905" s="331"/>
      <c r="B905" s="331"/>
      <c r="C905" s="331"/>
    </row>
    <row r="906" spans="1:3" ht="14.4" customHeight="1" x14ac:dyDescent="0.3">
      <c r="A906" s="331"/>
      <c r="B906" s="331"/>
      <c r="C906" s="331"/>
    </row>
    <row r="907" spans="1:3" ht="14.4" customHeight="1" x14ac:dyDescent="0.3">
      <c r="A907" s="331"/>
      <c r="B907" s="331"/>
      <c r="C907" s="331"/>
    </row>
    <row r="908" spans="1:3" ht="14.4" customHeight="1" x14ac:dyDescent="0.3">
      <c r="A908" s="331"/>
      <c r="B908" s="331"/>
      <c r="C908" s="331"/>
    </row>
    <row r="909" spans="1:3" ht="14.4" customHeight="1" x14ac:dyDescent="0.3">
      <c r="A909" s="331"/>
      <c r="B909" s="331"/>
      <c r="C909" s="331"/>
    </row>
    <row r="910" spans="1:3" ht="14.4" customHeight="1" x14ac:dyDescent="0.3">
      <c r="A910" s="331"/>
      <c r="B910" s="331"/>
      <c r="C910" s="331"/>
    </row>
    <row r="911" spans="1:3" ht="14.4" customHeight="1" x14ac:dyDescent="0.3">
      <c r="A911" s="331"/>
      <c r="B911" s="331"/>
      <c r="C911" s="331"/>
    </row>
    <row r="912" spans="1:3" ht="14.4" customHeight="1" x14ac:dyDescent="0.3">
      <c r="A912" s="331"/>
      <c r="B912" s="331"/>
      <c r="C912" s="331"/>
    </row>
    <row r="913" spans="1:3" ht="14.4" customHeight="1" x14ac:dyDescent="0.3">
      <c r="A913" s="331"/>
      <c r="B913" s="331"/>
      <c r="C913" s="331"/>
    </row>
    <row r="914" spans="1:3" ht="14.4" customHeight="1" x14ac:dyDescent="0.3">
      <c r="A914" s="331"/>
      <c r="B914" s="331"/>
      <c r="C914" s="331"/>
    </row>
    <row r="915" spans="1:3" ht="14.4" customHeight="1" x14ac:dyDescent="0.3">
      <c r="A915" s="331"/>
      <c r="B915" s="331"/>
      <c r="C915" s="331"/>
    </row>
    <row r="916" spans="1:3" ht="14.4" customHeight="1" x14ac:dyDescent="0.3">
      <c r="A916" s="331"/>
      <c r="B916" s="331"/>
      <c r="C916" s="331"/>
    </row>
    <row r="917" spans="1:3" ht="14.4" customHeight="1" x14ac:dyDescent="0.3">
      <c r="A917" s="331"/>
      <c r="B917" s="331"/>
      <c r="C917" s="331"/>
    </row>
    <row r="918" spans="1:3" ht="14.4" customHeight="1" x14ac:dyDescent="0.3">
      <c r="A918" s="331"/>
      <c r="B918" s="331"/>
      <c r="C918" s="331"/>
    </row>
    <row r="919" spans="1:3" ht="14.4" customHeight="1" x14ac:dyDescent="0.3">
      <c r="A919" s="331"/>
      <c r="B919" s="331"/>
      <c r="C919" s="331"/>
    </row>
    <row r="920" spans="1:3" ht="14.4" customHeight="1" x14ac:dyDescent="0.3">
      <c r="A920" s="331"/>
      <c r="B920" s="331"/>
      <c r="C920" s="331"/>
    </row>
    <row r="921" spans="1:3" ht="14.4" customHeight="1" x14ac:dyDescent="0.3">
      <c r="A921" s="331"/>
      <c r="B921" s="331"/>
      <c r="C921" s="331"/>
    </row>
    <row r="922" spans="1:3" ht="14.4" customHeight="1" x14ac:dyDescent="0.3">
      <c r="A922" s="331"/>
      <c r="B922" s="331"/>
      <c r="C922" s="331"/>
    </row>
    <row r="923" spans="1:3" ht="14.4" customHeight="1" x14ac:dyDescent="0.3">
      <c r="A923" s="331"/>
      <c r="B923" s="331"/>
      <c r="C923" s="331"/>
    </row>
    <row r="924" spans="1:3" ht="14.4" customHeight="1" x14ac:dyDescent="0.3">
      <c r="A924" s="331"/>
      <c r="B924" s="331"/>
      <c r="C924" s="331"/>
    </row>
    <row r="925" spans="1:3" ht="14.4" customHeight="1" x14ac:dyDescent="0.3">
      <c r="A925" s="331"/>
      <c r="B925" s="331"/>
      <c r="C925" s="331"/>
    </row>
    <row r="926" spans="1:3" ht="14.4" customHeight="1" x14ac:dyDescent="0.3">
      <c r="A926" s="331"/>
      <c r="B926" s="331"/>
      <c r="C926" s="331"/>
    </row>
    <row r="927" spans="1:3" ht="14.4" customHeight="1" x14ac:dyDescent="0.3">
      <c r="A927" s="331"/>
      <c r="B927" s="331"/>
      <c r="C927" s="331"/>
    </row>
    <row r="928" spans="1:3" ht="14.4" customHeight="1" x14ac:dyDescent="0.3">
      <c r="A928" s="331"/>
      <c r="B928" s="331"/>
      <c r="C928" s="331"/>
    </row>
    <row r="929" spans="1:3" ht="14.4" customHeight="1" x14ac:dyDescent="0.3">
      <c r="A929" s="331"/>
      <c r="B929" s="331"/>
      <c r="C929" s="331"/>
    </row>
    <row r="930" spans="1:3" ht="14.4" customHeight="1" x14ac:dyDescent="0.3">
      <c r="A930" s="331"/>
      <c r="B930" s="331"/>
      <c r="C930" s="331"/>
    </row>
    <row r="931" spans="1:3" ht="14.4" customHeight="1" x14ac:dyDescent="0.3">
      <c r="A931" s="331"/>
      <c r="B931" s="331"/>
      <c r="C931" s="331"/>
    </row>
    <row r="932" spans="1:3" ht="14.4" customHeight="1" x14ac:dyDescent="0.3">
      <c r="A932" s="331"/>
      <c r="B932" s="331"/>
      <c r="C932" s="331"/>
    </row>
    <row r="933" spans="1:3" ht="14.4" customHeight="1" x14ac:dyDescent="0.3">
      <c r="A933" s="331"/>
      <c r="B933" s="331"/>
      <c r="C933" s="331"/>
    </row>
    <row r="934" spans="1:3" ht="14.4" customHeight="1" x14ac:dyDescent="0.3">
      <c r="A934" s="331"/>
      <c r="B934" s="331"/>
      <c r="C934" s="331"/>
    </row>
    <row r="935" spans="1:3" ht="14.4" customHeight="1" x14ac:dyDescent="0.3">
      <c r="A935" s="331"/>
      <c r="B935" s="331"/>
      <c r="C935" s="331"/>
    </row>
    <row r="936" spans="1:3" ht="14.4" customHeight="1" x14ac:dyDescent="0.3">
      <c r="A936" s="331"/>
      <c r="B936" s="331"/>
      <c r="C936" s="331"/>
    </row>
    <row r="937" spans="1:3" ht="14.4" customHeight="1" x14ac:dyDescent="0.3">
      <c r="A937" s="331"/>
      <c r="B937" s="331"/>
      <c r="C937" s="331"/>
    </row>
    <row r="938" spans="1:3" ht="14.4" customHeight="1" x14ac:dyDescent="0.3">
      <c r="A938" s="331"/>
      <c r="B938" s="331"/>
      <c r="C938" s="331"/>
    </row>
    <row r="939" spans="1:3" ht="14.4" customHeight="1" x14ac:dyDescent="0.3">
      <c r="A939" s="331"/>
      <c r="B939" s="331"/>
      <c r="C939" s="331"/>
    </row>
    <row r="940" spans="1:3" ht="14.4" customHeight="1" x14ac:dyDescent="0.3">
      <c r="A940" s="331"/>
      <c r="B940" s="331"/>
      <c r="C940" s="331"/>
    </row>
    <row r="941" spans="1:3" ht="14.4" customHeight="1" x14ac:dyDescent="0.3">
      <c r="A941" s="331"/>
      <c r="B941" s="331"/>
      <c r="C941" s="331"/>
    </row>
    <row r="942" spans="1:3" ht="14.4" customHeight="1" x14ac:dyDescent="0.3">
      <c r="A942" s="331"/>
      <c r="B942" s="331"/>
      <c r="C942" s="331"/>
    </row>
    <row r="943" spans="1:3" ht="14.4" customHeight="1" x14ac:dyDescent="0.3">
      <c r="A943" s="331"/>
      <c r="B943" s="331"/>
      <c r="C943" s="331"/>
    </row>
    <row r="944" spans="1:3" ht="14.4" customHeight="1" x14ac:dyDescent="0.3">
      <c r="A944" s="331"/>
      <c r="B944" s="331"/>
      <c r="C944" s="331"/>
    </row>
    <row r="945" spans="1:3" ht="14.4" customHeight="1" x14ac:dyDescent="0.3">
      <c r="A945" s="331"/>
      <c r="B945" s="331"/>
      <c r="C945" s="331"/>
    </row>
    <row r="946" spans="1:3" ht="14.4" customHeight="1" x14ac:dyDescent="0.3">
      <c r="A946" s="331"/>
      <c r="B946" s="331"/>
      <c r="C946" s="331"/>
    </row>
    <row r="947" spans="1:3" ht="14.4" customHeight="1" x14ac:dyDescent="0.3">
      <c r="A947" s="331"/>
      <c r="B947" s="331"/>
      <c r="C947" s="331"/>
    </row>
    <row r="948" spans="1:3" ht="14.4" customHeight="1" x14ac:dyDescent="0.3">
      <c r="A948" s="331"/>
      <c r="B948" s="331"/>
      <c r="C948" s="331"/>
    </row>
    <row r="949" spans="1:3" ht="14.4" customHeight="1" x14ac:dyDescent="0.3">
      <c r="A949" s="331"/>
      <c r="B949" s="331"/>
      <c r="C949" s="331"/>
    </row>
    <row r="950" spans="1:3" ht="14.4" customHeight="1" x14ac:dyDescent="0.3">
      <c r="A950" s="331"/>
      <c r="B950" s="331"/>
      <c r="C950" s="331"/>
    </row>
    <row r="951" spans="1:3" ht="14.4" customHeight="1" x14ac:dyDescent="0.3">
      <c r="A951" s="331"/>
      <c r="B951" s="331"/>
      <c r="C951" s="331"/>
    </row>
    <row r="952" spans="1:3" ht="14.4" customHeight="1" x14ac:dyDescent="0.3">
      <c r="A952" s="331"/>
      <c r="B952" s="331"/>
      <c r="C952" s="331"/>
    </row>
    <row r="953" spans="1:3" ht="14.4" customHeight="1" x14ac:dyDescent="0.3">
      <c r="A953" s="331"/>
      <c r="B953" s="331"/>
      <c r="C953" s="331"/>
    </row>
    <row r="954" spans="1:3" ht="14.4" customHeight="1" x14ac:dyDescent="0.3">
      <c r="A954" s="331"/>
      <c r="B954" s="331"/>
      <c r="C954" s="331"/>
    </row>
    <row r="955" spans="1:3" ht="14.4" customHeight="1" x14ac:dyDescent="0.3">
      <c r="A955" s="331"/>
      <c r="B955" s="331"/>
      <c r="C955" s="331"/>
    </row>
    <row r="956" spans="1:3" ht="14.4" customHeight="1" x14ac:dyDescent="0.3">
      <c r="A956" s="331"/>
      <c r="B956" s="331"/>
      <c r="C956" s="331"/>
    </row>
    <row r="957" spans="1:3" ht="14.4" customHeight="1" x14ac:dyDescent="0.3">
      <c r="A957" s="331"/>
      <c r="B957" s="331"/>
      <c r="C957" s="331"/>
    </row>
    <row r="958" spans="1:3" ht="14.4" customHeight="1" x14ac:dyDescent="0.3">
      <c r="A958" s="331"/>
      <c r="B958" s="331"/>
      <c r="C958" s="331"/>
    </row>
    <row r="959" spans="1:3" ht="14.4" customHeight="1" x14ac:dyDescent="0.3">
      <c r="A959" s="331"/>
      <c r="B959" s="331"/>
      <c r="C959" s="331"/>
    </row>
    <row r="960" spans="1:3" ht="14.4" customHeight="1" x14ac:dyDescent="0.3">
      <c r="A960" s="331"/>
      <c r="B960" s="331"/>
      <c r="C960" s="331"/>
    </row>
    <row r="961" spans="1:3" ht="14.4" customHeight="1" x14ac:dyDescent="0.3">
      <c r="A961" s="331"/>
      <c r="B961" s="331"/>
      <c r="C961" s="331"/>
    </row>
    <row r="962" spans="1:3" ht="14.4" customHeight="1" x14ac:dyDescent="0.3">
      <c r="A962" s="331"/>
      <c r="B962" s="331"/>
      <c r="C962" s="331"/>
    </row>
    <row r="963" spans="1:3" ht="14.4" customHeight="1" x14ac:dyDescent="0.3">
      <c r="A963" s="331"/>
      <c r="B963" s="331"/>
      <c r="C963" s="331"/>
    </row>
    <row r="964" spans="1:3" ht="14.4" customHeight="1" x14ac:dyDescent="0.3">
      <c r="A964" s="331"/>
      <c r="B964" s="331"/>
      <c r="C964" s="331"/>
    </row>
    <row r="965" spans="1:3" ht="14.4" customHeight="1" x14ac:dyDescent="0.3">
      <c r="A965" s="331"/>
      <c r="B965" s="331"/>
      <c r="C965" s="331"/>
    </row>
    <row r="966" spans="1:3" ht="14.4" customHeight="1" x14ac:dyDescent="0.3">
      <c r="A966" s="331"/>
      <c r="B966" s="331"/>
      <c r="C966" s="331"/>
    </row>
    <row r="967" spans="1:3" ht="14.4" customHeight="1" x14ac:dyDescent="0.3">
      <c r="A967" s="331"/>
      <c r="B967" s="331"/>
      <c r="C967" s="331"/>
    </row>
    <row r="968" spans="1:3" ht="14.4" customHeight="1" x14ac:dyDescent="0.3">
      <c r="A968" s="331"/>
      <c r="B968" s="331"/>
      <c r="C968" s="331"/>
    </row>
    <row r="969" spans="1:3" ht="14.4" customHeight="1" x14ac:dyDescent="0.3">
      <c r="A969" s="331"/>
      <c r="B969" s="331"/>
      <c r="C969" s="331"/>
    </row>
    <row r="970" spans="1:3" ht="14.4" customHeight="1" x14ac:dyDescent="0.3">
      <c r="A970" s="331"/>
      <c r="B970" s="331"/>
      <c r="C970" s="331"/>
    </row>
    <row r="971" spans="1:3" ht="14.4" customHeight="1" x14ac:dyDescent="0.3">
      <c r="A971" s="331"/>
      <c r="B971" s="331"/>
      <c r="C971" s="331"/>
    </row>
    <row r="972" spans="1:3" ht="14.4" customHeight="1" x14ac:dyDescent="0.3">
      <c r="A972" s="331"/>
      <c r="B972" s="331"/>
      <c r="C972" s="331"/>
    </row>
    <row r="973" spans="1:3" ht="14.4" customHeight="1" x14ac:dyDescent="0.3">
      <c r="A973" s="331"/>
      <c r="B973" s="331"/>
      <c r="C973" s="331"/>
    </row>
    <row r="974" spans="1:3" ht="14.4" customHeight="1" x14ac:dyDescent="0.3">
      <c r="A974" s="331"/>
      <c r="B974" s="331"/>
      <c r="C974" s="331"/>
    </row>
    <row r="975" spans="1:3" ht="14.4" customHeight="1" x14ac:dyDescent="0.3">
      <c r="A975" s="331"/>
      <c r="B975" s="331"/>
      <c r="C975" s="331"/>
    </row>
    <row r="976" spans="1:3" ht="14.4" customHeight="1" x14ac:dyDescent="0.3">
      <c r="A976" s="331"/>
      <c r="B976" s="331"/>
      <c r="C976" s="331"/>
    </row>
    <row r="977" spans="1:3" ht="14.4" customHeight="1" x14ac:dyDescent="0.3">
      <c r="A977" s="331"/>
      <c r="B977" s="331"/>
      <c r="C977" s="331"/>
    </row>
    <row r="978" spans="1:3" ht="14.4" customHeight="1" x14ac:dyDescent="0.3">
      <c r="A978" s="331"/>
      <c r="B978" s="331"/>
      <c r="C978" s="331"/>
    </row>
    <row r="979" spans="1:3" ht="14.4" customHeight="1" x14ac:dyDescent="0.3">
      <c r="A979" s="331"/>
      <c r="B979" s="331"/>
      <c r="C979" s="331"/>
    </row>
    <row r="980" spans="1:3" ht="14.4" customHeight="1" x14ac:dyDescent="0.3">
      <c r="A980" s="331"/>
      <c r="B980" s="331"/>
      <c r="C980" s="331"/>
    </row>
    <row r="981" spans="1:3" ht="14.4" customHeight="1" x14ac:dyDescent="0.3">
      <c r="A981" s="331"/>
      <c r="B981" s="331"/>
      <c r="C981" s="331"/>
    </row>
    <row r="982" spans="1:3" ht="14.4" customHeight="1" x14ac:dyDescent="0.3">
      <c r="A982" s="331"/>
      <c r="B982" s="331"/>
      <c r="C982" s="331"/>
    </row>
    <row r="983" spans="1:3" ht="14.4" customHeight="1" x14ac:dyDescent="0.3">
      <c r="A983" s="331"/>
      <c r="B983" s="331"/>
      <c r="C983" s="331"/>
    </row>
    <row r="984" spans="1:3" ht="14.4" customHeight="1" x14ac:dyDescent="0.3">
      <c r="A984" s="331"/>
      <c r="B984" s="331"/>
      <c r="C984" s="331"/>
    </row>
    <row r="985" spans="1:3" ht="14.4" customHeight="1" x14ac:dyDescent="0.3">
      <c r="A985" s="331"/>
      <c r="B985" s="331"/>
      <c r="C985" s="331"/>
    </row>
    <row r="986" spans="1:3" ht="14.4" customHeight="1" x14ac:dyDescent="0.3">
      <c r="A986" s="331"/>
      <c r="B986" s="331"/>
      <c r="C986" s="331"/>
    </row>
    <row r="987" spans="1:3" ht="14.4" customHeight="1" x14ac:dyDescent="0.3">
      <c r="A987" s="331"/>
      <c r="B987" s="331"/>
      <c r="C987" s="331"/>
    </row>
    <row r="988" spans="1:3" ht="14.4" customHeight="1" x14ac:dyDescent="0.3">
      <c r="A988" s="331"/>
      <c r="B988" s="331"/>
      <c r="C988" s="331"/>
    </row>
    <row r="989" spans="1:3" ht="14.4" customHeight="1" x14ac:dyDescent="0.3">
      <c r="A989" s="331"/>
      <c r="B989" s="331"/>
      <c r="C989" s="331"/>
    </row>
    <row r="990" spans="1:3" ht="14.4" customHeight="1" x14ac:dyDescent="0.3">
      <c r="A990" s="331"/>
      <c r="B990" s="331"/>
      <c r="C990" s="331"/>
    </row>
    <row r="991" spans="1:3" ht="14.4" customHeight="1" x14ac:dyDescent="0.3">
      <c r="A991" s="331"/>
      <c r="B991" s="331"/>
      <c r="C991" s="331"/>
    </row>
    <row r="992" spans="1:3" ht="14.4" customHeight="1" x14ac:dyDescent="0.3">
      <c r="A992" s="331"/>
      <c r="B992" s="331"/>
      <c r="C992" s="331"/>
    </row>
    <row r="993" spans="1:3" ht="14.4" customHeight="1" x14ac:dyDescent="0.3">
      <c r="A993" s="331"/>
      <c r="B993" s="331"/>
      <c r="C993" s="331"/>
    </row>
    <row r="994" spans="1:3" ht="14.4" customHeight="1" x14ac:dyDescent="0.3">
      <c r="A994" s="331"/>
      <c r="B994" s="331"/>
      <c r="C994" s="331"/>
    </row>
    <row r="995" spans="1:3" ht="14.4" customHeight="1" x14ac:dyDescent="0.3">
      <c r="A995" s="331"/>
      <c r="B995" s="331"/>
      <c r="C995" s="331"/>
    </row>
    <row r="996" spans="1:3" ht="14.4" customHeight="1" x14ac:dyDescent="0.3">
      <c r="A996" s="331"/>
      <c r="B996" s="331"/>
      <c r="C996" s="331"/>
    </row>
    <row r="997" spans="1:3" ht="14.4" customHeight="1" x14ac:dyDescent="0.3">
      <c r="A997" s="331"/>
      <c r="B997" s="331"/>
      <c r="C997" s="331"/>
    </row>
    <row r="998" spans="1:3" ht="14.4" customHeight="1" x14ac:dyDescent="0.3">
      <c r="A998" s="331"/>
      <c r="B998" s="331"/>
      <c r="C998" s="331"/>
    </row>
    <row r="999" spans="1:3" ht="14.4" customHeight="1" x14ac:dyDescent="0.3">
      <c r="A999" s="331"/>
      <c r="B999" s="331"/>
      <c r="C999" s="331"/>
    </row>
    <row r="1000" spans="1:3" ht="14.4" customHeight="1" x14ac:dyDescent="0.3">
      <c r="A1000" s="331"/>
      <c r="B1000" s="331"/>
      <c r="C1000" s="331"/>
    </row>
  </sheetData>
  <mergeCells count="4">
    <mergeCell ref="A1:C1"/>
    <mergeCell ref="A4:C4"/>
    <mergeCell ref="A6:C6"/>
    <mergeCell ref="A7:C7"/>
  </mergeCells>
  <printOptions horizontalCentered="1"/>
  <pageMargins left="0.70866141732283472" right="0.70866141732283472" top="0.74803149606299213" bottom="0.74803149606299213" header="0.31496062992125984" footer="0.31496062992125984"/>
  <pageSetup paperSize="9" scale="81"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21B39-1392-4FAB-A554-45C162782994}">
  <sheetPr codeName="Feuil6">
    <pageSetUpPr fitToPage="1"/>
  </sheetPr>
  <dimension ref="A1:D1000"/>
  <sheetViews>
    <sheetView showGridLines="0" workbookViewId="0">
      <selection sqref="A1:D1"/>
    </sheetView>
  </sheetViews>
  <sheetFormatPr baseColWidth="10" defaultRowHeight="14.4" x14ac:dyDescent="0.3"/>
  <cols>
    <col min="1" max="1" width="7.77734375" customWidth="1"/>
    <col min="2" max="2" width="25.77734375" customWidth="1"/>
    <col min="3" max="4" width="70.77734375" customWidth="1"/>
  </cols>
  <sheetData>
    <row r="1" spans="1:4" ht="18" x14ac:dyDescent="0.3">
      <c r="A1" s="357" t="s">
        <v>155</v>
      </c>
      <c r="B1" s="357"/>
      <c r="C1" s="357"/>
      <c r="D1" s="357"/>
    </row>
    <row r="2" spans="1:4" x14ac:dyDescent="0.3">
      <c r="A2" s="214" t="s">
        <v>124</v>
      </c>
      <c r="B2" s="214" t="s">
        <v>125</v>
      </c>
      <c r="C2" s="214" t="s">
        <v>126</v>
      </c>
      <c r="D2" s="214" t="s">
        <v>127</v>
      </c>
    </row>
    <row r="3" spans="1:4" ht="14.4" customHeight="1" x14ac:dyDescent="0.3">
      <c r="A3" s="331"/>
      <c r="B3" s="331"/>
      <c r="C3" s="331"/>
    </row>
    <row r="4" spans="1:4" ht="17.399999999999999" x14ac:dyDescent="0.3">
      <c r="A4" s="356" t="s">
        <v>153</v>
      </c>
      <c r="B4" s="356"/>
      <c r="C4" s="356"/>
      <c r="D4" s="356"/>
    </row>
    <row r="5" spans="1:4" ht="14.4" customHeight="1" x14ac:dyDescent="0.3">
      <c r="A5" s="331"/>
      <c r="B5" s="331"/>
      <c r="C5" s="331"/>
    </row>
    <row r="6" spans="1:4" ht="15.6" x14ac:dyDescent="0.3">
      <c r="A6" s="485" t="s">
        <v>154</v>
      </c>
      <c r="B6" s="485"/>
      <c r="C6" s="485"/>
      <c r="D6" s="485"/>
    </row>
    <row r="7" spans="1:4" x14ac:dyDescent="0.3">
      <c r="A7" s="486" t="s">
        <v>162</v>
      </c>
      <c r="B7" s="486"/>
      <c r="C7" s="486"/>
      <c r="D7" s="486"/>
    </row>
    <row r="8" spans="1:4" ht="14.4" customHeight="1" x14ac:dyDescent="0.3">
      <c r="A8" s="331"/>
      <c r="B8" s="331"/>
      <c r="C8" s="331"/>
    </row>
    <row r="9" spans="1:4" ht="14.4" customHeight="1" x14ac:dyDescent="0.3">
      <c r="A9" s="331"/>
      <c r="B9" s="331"/>
      <c r="C9" s="331"/>
    </row>
    <row r="10" spans="1:4" ht="14.4" customHeight="1" x14ac:dyDescent="0.3">
      <c r="A10" s="331"/>
      <c r="B10" s="331"/>
      <c r="C10" s="331"/>
    </row>
    <row r="11" spans="1:4" ht="14.4" customHeight="1" x14ac:dyDescent="0.3">
      <c r="A11" s="331"/>
      <c r="B11" s="331"/>
      <c r="C11" s="331"/>
    </row>
    <row r="12" spans="1:4" ht="14.4" customHeight="1" x14ac:dyDescent="0.3">
      <c r="A12" s="331"/>
      <c r="B12" s="331"/>
      <c r="C12" s="331"/>
    </row>
    <row r="13" spans="1:4" ht="14.4" customHeight="1" x14ac:dyDescent="0.3">
      <c r="A13" s="331"/>
      <c r="B13" s="331"/>
      <c r="C13" s="331"/>
    </row>
    <row r="14" spans="1:4" ht="14.4" customHeight="1" x14ac:dyDescent="0.3">
      <c r="A14" s="331"/>
      <c r="B14" s="331"/>
      <c r="C14" s="331"/>
    </row>
    <row r="15" spans="1:4" ht="14.4" customHeight="1" x14ac:dyDescent="0.3">
      <c r="A15" s="331"/>
      <c r="B15" s="331"/>
      <c r="C15" s="331"/>
    </row>
    <row r="16" spans="1:4" ht="14.4" customHeight="1" x14ac:dyDescent="0.3">
      <c r="A16" s="331"/>
      <c r="B16" s="331"/>
      <c r="C16" s="331"/>
    </row>
    <row r="17" spans="1:3" ht="14.4" customHeight="1" x14ac:dyDescent="0.3">
      <c r="A17" s="331"/>
      <c r="B17" s="331"/>
      <c r="C17" s="331"/>
    </row>
    <row r="18" spans="1:3" ht="14.4" customHeight="1" x14ac:dyDescent="0.3">
      <c r="A18" s="331"/>
      <c r="B18" s="331"/>
      <c r="C18" s="331"/>
    </row>
    <row r="19" spans="1:3" ht="14.4" customHeight="1" x14ac:dyDescent="0.3">
      <c r="A19" s="331"/>
      <c r="B19" s="331"/>
      <c r="C19" s="331"/>
    </row>
    <row r="20" spans="1:3" ht="14.4" customHeight="1" x14ac:dyDescent="0.3">
      <c r="A20" s="331"/>
      <c r="B20" s="331"/>
      <c r="C20" s="331"/>
    </row>
    <row r="21" spans="1:3" ht="14.4" customHeight="1" x14ac:dyDescent="0.3">
      <c r="A21" s="331"/>
      <c r="B21" s="331"/>
      <c r="C21" s="331"/>
    </row>
    <row r="22" spans="1:3" ht="14.4" customHeight="1" x14ac:dyDescent="0.3">
      <c r="A22" s="331"/>
      <c r="B22" s="331"/>
      <c r="C22" s="331"/>
    </row>
    <row r="23" spans="1:3" ht="14.4" customHeight="1" x14ac:dyDescent="0.3">
      <c r="A23" s="331"/>
      <c r="B23" s="331"/>
      <c r="C23" s="331"/>
    </row>
    <row r="24" spans="1:3" ht="14.4" customHeight="1" x14ac:dyDescent="0.3">
      <c r="A24" s="331"/>
      <c r="B24" s="331"/>
      <c r="C24" s="331"/>
    </row>
    <row r="25" spans="1:3" ht="14.4" customHeight="1" x14ac:dyDescent="0.3">
      <c r="A25" s="331"/>
      <c r="B25" s="331"/>
      <c r="C25" s="331"/>
    </row>
    <row r="26" spans="1:3" ht="14.4" customHeight="1" x14ac:dyDescent="0.3">
      <c r="A26" s="331"/>
      <c r="B26" s="331"/>
      <c r="C26" s="331"/>
    </row>
    <row r="27" spans="1:3" ht="14.4" customHeight="1" x14ac:dyDescent="0.3">
      <c r="A27" s="331"/>
      <c r="B27" s="331"/>
      <c r="C27" s="331"/>
    </row>
    <row r="28" spans="1:3" ht="14.4" customHeight="1" x14ac:dyDescent="0.3">
      <c r="A28" s="331"/>
      <c r="B28" s="331"/>
      <c r="C28" s="331"/>
    </row>
    <row r="29" spans="1:3" ht="14.4" customHeight="1" x14ac:dyDescent="0.3">
      <c r="A29" s="331"/>
      <c r="B29" s="331"/>
      <c r="C29" s="331"/>
    </row>
    <row r="30" spans="1:3" ht="14.4" customHeight="1" x14ac:dyDescent="0.3">
      <c r="A30" s="331"/>
      <c r="B30" s="331"/>
      <c r="C30" s="331"/>
    </row>
    <row r="31" spans="1:3" ht="14.4" customHeight="1" x14ac:dyDescent="0.3">
      <c r="A31" s="331"/>
      <c r="B31" s="331"/>
      <c r="C31" s="331"/>
    </row>
    <row r="32" spans="1:3" ht="14.4" customHeight="1" x14ac:dyDescent="0.3">
      <c r="A32" s="331"/>
      <c r="B32" s="331"/>
      <c r="C32" s="331"/>
    </row>
    <row r="33" spans="1:3" ht="14.4" customHeight="1" x14ac:dyDescent="0.3">
      <c r="A33" s="331"/>
      <c r="B33" s="331"/>
      <c r="C33" s="331"/>
    </row>
    <row r="34" spans="1:3" ht="14.4" customHeight="1" x14ac:dyDescent="0.3">
      <c r="A34" s="331"/>
      <c r="B34" s="331"/>
      <c r="C34" s="331"/>
    </row>
    <row r="35" spans="1:3" ht="14.4" customHeight="1" x14ac:dyDescent="0.3">
      <c r="A35" s="331"/>
      <c r="B35" s="331"/>
      <c r="C35" s="331"/>
    </row>
    <row r="36" spans="1:3" ht="14.4" customHeight="1" x14ac:dyDescent="0.3">
      <c r="A36" s="331"/>
      <c r="B36" s="331"/>
      <c r="C36" s="331"/>
    </row>
    <row r="37" spans="1:3" ht="14.4" customHeight="1" x14ac:dyDescent="0.3">
      <c r="A37" s="331"/>
      <c r="B37" s="331"/>
      <c r="C37" s="331"/>
    </row>
    <row r="38" spans="1:3" ht="14.4" customHeight="1" x14ac:dyDescent="0.3">
      <c r="A38" s="331"/>
      <c r="B38" s="331"/>
      <c r="C38" s="331"/>
    </row>
    <row r="39" spans="1:3" ht="14.4" customHeight="1" x14ac:dyDescent="0.3">
      <c r="A39" s="331"/>
      <c r="B39" s="331"/>
      <c r="C39" s="331"/>
    </row>
    <row r="40" spans="1:3" ht="14.4" customHeight="1" x14ac:dyDescent="0.3">
      <c r="A40" s="331"/>
      <c r="B40" s="331"/>
      <c r="C40" s="331"/>
    </row>
    <row r="41" spans="1:3" ht="14.4" customHeight="1" x14ac:dyDescent="0.3">
      <c r="A41" s="331"/>
      <c r="B41" s="331"/>
      <c r="C41" s="331"/>
    </row>
    <row r="42" spans="1:3" ht="14.4" customHeight="1" x14ac:dyDescent="0.3">
      <c r="A42" s="331"/>
      <c r="B42" s="331"/>
      <c r="C42" s="331"/>
    </row>
    <row r="43" spans="1:3" ht="14.4" customHeight="1" x14ac:dyDescent="0.3">
      <c r="A43" s="331"/>
      <c r="B43" s="331"/>
      <c r="C43" s="331"/>
    </row>
    <row r="44" spans="1:3" ht="14.4" customHeight="1" x14ac:dyDescent="0.3">
      <c r="A44" s="331"/>
      <c r="B44" s="331"/>
      <c r="C44" s="331"/>
    </row>
    <row r="45" spans="1:3" ht="14.4" customHeight="1" x14ac:dyDescent="0.3">
      <c r="A45" s="331"/>
      <c r="B45" s="331"/>
      <c r="C45" s="331"/>
    </row>
    <row r="46" spans="1:3" ht="14.4" customHeight="1" x14ac:dyDescent="0.3">
      <c r="A46" s="331"/>
      <c r="B46" s="331"/>
      <c r="C46" s="331"/>
    </row>
    <row r="47" spans="1:3" ht="14.4" customHeight="1" x14ac:dyDescent="0.3">
      <c r="A47" s="331"/>
      <c r="B47" s="331"/>
      <c r="C47" s="331"/>
    </row>
    <row r="48" spans="1:3" ht="14.4" customHeight="1" x14ac:dyDescent="0.3">
      <c r="A48" s="331"/>
      <c r="B48" s="331"/>
      <c r="C48" s="331"/>
    </row>
    <row r="49" spans="1:3" ht="14.4" customHeight="1" x14ac:dyDescent="0.3">
      <c r="A49" s="331"/>
      <c r="B49" s="331"/>
      <c r="C49" s="331"/>
    </row>
    <row r="50" spans="1:3" ht="14.4" customHeight="1" x14ac:dyDescent="0.3">
      <c r="A50" s="331"/>
      <c r="B50" s="331"/>
      <c r="C50" s="331"/>
    </row>
    <row r="51" spans="1:3" ht="14.4" customHeight="1" x14ac:dyDescent="0.3">
      <c r="A51" s="331"/>
      <c r="B51" s="331"/>
      <c r="C51" s="331"/>
    </row>
    <row r="52" spans="1:3" ht="14.4" customHeight="1" x14ac:dyDescent="0.3">
      <c r="A52" s="331"/>
      <c r="B52" s="331"/>
      <c r="C52" s="331"/>
    </row>
    <row r="53" spans="1:3" ht="14.4" customHeight="1" x14ac:dyDescent="0.3">
      <c r="A53" s="331"/>
      <c r="B53" s="331"/>
      <c r="C53" s="331"/>
    </row>
    <row r="54" spans="1:3" ht="14.4" customHeight="1" x14ac:dyDescent="0.3">
      <c r="A54" s="331"/>
      <c r="B54" s="331"/>
      <c r="C54" s="331"/>
    </row>
    <row r="55" spans="1:3" ht="14.4" customHeight="1" x14ac:dyDescent="0.3">
      <c r="A55" s="331"/>
      <c r="B55" s="331"/>
      <c r="C55" s="331"/>
    </row>
    <row r="56" spans="1:3" ht="14.4" customHeight="1" x14ac:dyDescent="0.3">
      <c r="A56" s="331"/>
      <c r="B56" s="331"/>
      <c r="C56" s="331"/>
    </row>
    <row r="57" spans="1:3" ht="14.4" customHeight="1" x14ac:dyDescent="0.3">
      <c r="A57" s="331"/>
      <c r="B57" s="331"/>
      <c r="C57" s="331"/>
    </row>
    <row r="58" spans="1:3" ht="14.4" customHeight="1" x14ac:dyDescent="0.3">
      <c r="A58" s="331"/>
      <c r="B58" s="331"/>
      <c r="C58" s="331"/>
    </row>
    <row r="59" spans="1:3" ht="14.4" customHeight="1" x14ac:dyDescent="0.3">
      <c r="A59" s="331"/>
      <c r="B59" s="331"/>
      <c r="C59" s="331"/>
    </row>
    <row r="60" spans="1:3" ht="14.4" customHeight="1" x14ac:dyDescent="0.3">
      <c r="A60" s="331"/>
      <c r="B60" s="331"/>
      <c r="C60" s="331"/>
    </row>
    <row r="61" spans="1:3" ht="14.4" customHeight="1" x14ac:dyDescent="0.3">
      <c r="A61" s="331"/>
      <c r="B61" s="331"/>
      <c r="C61" s="331"/>
    </row>
    <row r="62" spans="1:3" ht="14.4" customHeight="1" x14ac:dyDescent="0.3">
      <c r="A62" s="331"/>
      <c r="B62" s="331"/>
      <c r="C62" s="331"/>
    </row>
    <row r="63" spans="1:3" ht="14.4" customHeight="1" x14ac:dyDescent="0.3">
      <c r="A63" s="331"/>
      <c r="B63" s="331"/>
      <c r="C63" s="331"/>
    </row>
    <row r="64" spans="1:3" ht="14.4" customHeight="1" x14ac:dyDescent="0.3">
      <c r="A64" s="331"/>
      <c r="B64" s="331"/>
      <c r="C64" s="331"/>
    </row>
    <row r="65" spans="1:3" ht="14.4" customHeight="1" x14ac:dyDescent="0.3">
      <c r="A65" s="331"/>
      <c r="B65" s="331"/>
      <c r="C65" s="331"/>
    </row>
    <row r="66" spans="1:3" ht="14.4" customHeight="1" x14ac:dyDescent="0.3">
      <c r="A66" s="331"/>
      <c r="B66" s="331"/>
      <c r="C66" s="331"/>
    </row>
    <row r="67" spans="1:3" ht="14.4" customHeight="1" x14ac:dyDescent="0.3">
      <c r="A67" s="331"/>
      <c r="B67" s="331"/>
      <c r="C67" s="331"/>
    </row>
    <row r="68" spans="1:3" ht="14.4" customHeight="1" x14ac:dyDescent="0.3">
      <c r="A68" s="331"/>
      <c r="B68" s="331"/>
      <c r="C68" s="331"/>
    </row>
    <row r="69" spans="1:3" ht="14.4" customHeight="1" x14ac:dyDescent="0.3">
      <c r="A69" s="331"/>
      <c r="B69" s="331"/>
      <c r="C69" s="331"/>
    </row>
    <row r="70" spans="1:3" ht="14.4" customHeight="1" x14ac:dyDescent="0.3">
      <c r="A70" s="331"/>
      <c r="B70" s="331"/>
      <c r="C70" s="331"/>
    </row>
    <row r="71" spans="1:3" ht="14.4" customHeight="1" x14ac:dyDescent="0.3">
      <c r="A71" s="331"/>
      <c r="B71" s="331"/>
      <c r="C71" s="331"/>
    </row>
    <row r="72" spans="1:3" ht="14.4" customHeight="1" x14ac:dyDescent="0.3">
      <c r="A72" s="331"/>
      <c r="B72" s="331"/>
      <c r="C72" s="331"/>
    </row>
    <row r="73" spans="1:3" ht="14.4" customHeight="1" x14ac:dyDescent="0.3">
      <c r="A73" s="331"/>
      <c r="B73" s="331"/>
      <c r="C73" s="331"/>
    </row>
    <row r="74" spans="1:3" ht="14.4" customHeight="1" x14ac:dyDescent="0.3">
      <c r="A74" s="331"/>
      <c r="B74" s="331"/>
      <c r="C74" s="331"/>
    </row>
    <row r="75" spans="1:3" ht="14.4" customHeight="1" x14ac:dyDescent="0.3">
      <c r="A75" s="331"/>
      <c r="B75" s="331"/>
      <c r="C75" s="331"/>
    </row>
    <row r="76" spans="1:3" ht="14.4" customHeight="1" x14ac:dyDescent="0.3">
      <c r="A76" s="331"/>
      <c r="B76" s="331"/>
      <c r="C76" s="331"/>
    </row>
    <row r="77" spans="1:3" ht="14.4" customHeight="1" x14ac:dyDescent="0.3">
      <c r="A77" s="331"/>
      <c r="B77" s="331"/>
      <c r="C77" s="331"/>
    </row>
    <row r="78" spans="1:3" ht="14.4" customHeight="1" x14ac:dyDescent="0.3">
      <c r="A78" s="331"/>
      <c r="B78" s="331"/>
      <c r="C78" s="331"/>
    </row>
    <row r="79" spans="1:3" ht="14.4" customHeight="1" x14ac:dyDescent="0.3">
      <c r="A79" s="331"/>
      <c r="B79" s="331"/>
      <c r="C79" s="331"/>
    </row>
    <row r="80" spans="1:3" ht="14.4" customHeight="1" x14ac:dyDescent="0.3">
      <c r="A80" s="331"/>
      <c r="B80" s="331"/>
      <c r="C80" s="331"/>
    </row>
    <row r="81" spans="1:3" ht="14.4" customHeight="1" x14ac:dyDescent="0.3">
      <c r="A81" s="331"/>
      <c r="B81" s="331"/>
      <c r="C81" s="331"/>
    </row>
    <row r="82" spans="1:3" ht="14.4" customHeight="1" x14ac:dyDescent="0.3">
      <c r="A82" s="331"/>
      <c r="B82" s="331"/>
      <c r="C82" s="331"/>
    </row>
    <row r="83" spans="1:3" ht="14.4" customHeight="1" x14ac:dyDescent="0.3">
      <c r="A83" s="331"/>
      <c r="B83" s="331"/>
      <c r="C83" s="331"/>
    </row>
    <row r="84" spans="1:3" ht="14.4" customHeight="1" x14ac:dyDescent="0.3">
      <c r="A84" s="331"/>
      <c r="B84" s="331"/>
      <c r="C84" s="331"/>
    </row>
    <row r="85" spans="1:3" ht="14.4" customHeight="1" x14ac:dyDescent="0.3">
      <c r="A85" s="331"/>
      <c r="B85" s="331"/>
      <c r="C85" s="331"/>
    </row>
    <row r="86" spans="1:3" ht="14.4" customHeight="1" x14ac:dyDescent="0.3">
      <c r="A86" s="331"/>
      <c r="B86" s="331"/>
      <c r="C86" s="331"/>
    </row>
    <row r="87" spans="1:3" ht="14.4" customHeight="1" x14ac:dyDescent="0.3">
      <c r="A87" s="331"/>
      <c r="B87" s="331"/>
      <c r="C87" s="331"/>
    </row>
    <row r="88" spans="1:3" ht="14.4" customHeight="1" x14ac:dyDescent="0.3">
      <c r="A88" s="331"/>
      <c r="B88" s="331"/>
      <c r="C88" s="331"/>
    </row>
    <row r="89" spans="1:3" ht="14.4" customHeight="1" x14ac:dyDescent="0.3">
      <c r="A89" s="331"/>
      <c r="B89" s="331"/>
      <c r="C89" s="331"/>
    </row>
    <row r="90" spans="1:3" ht="14.4" customHeight="1" x14ac:dyDescent="0.3">
      <c r="A90" s="331"/>
      <c r="B90" s="331"/>
      <c r="C90" s="331"/>
    </row>
    <row r="91" spans="1:3" ht="14.4" customHeight="1" x14ac:dyDescent="0.3">
      <c r="A91" s="331"/>
      <c r="B91" s="331"/>
      <c r="C91" s="331"/>
    </row>
    <row r="92" spans="1:3" ht="14.4" customHeight="1" x14ac:dyDescent="0.3">
      <c r="A92" s="331"/>
      <c r="B92" s="331"/>
      <c r="C92" s="331"/>
    </row>
    <row r="93" spans="1:3" ht="14.4" customHeight="1" x14ac:dyDescent="0.3">
      <c r="A93" s="331"/>
      <c r="B93" s="331"/>
      <c r="C93" s="331"/>
    </row>
    <row r="94" spans="1:3" ht="14.4" customHeight="1" x14ac:dyDescent="0.3">
      <c r="A94" s="331"/>
      <c r="B94" s="331"/>
      <c r="C94" s="331"/>
    </row>
    <row r="95" spans="1:3" ht="14.4" customHeight="1" x14ac:dyDescent="0.3">
      <c r="A95" s="331"/>
      <c r="B95" s="331"/>
      <c r="C95" s="331"/>
    </row>
    <row r="96" spans="1:3" ht="14.4" customHeight="1" x14ac:dyDescent="0.3">
      <c r="A96" s="331"/>
      <c r="B96" s="331"/>
      <c r="C96" s="331"/>
    </row>
    <row r="97" spans="1:3" ht="14.4" customHeight="1" x14ac:dyDescent="0.3">
      <c r="A97" s="331"/>
      <c r="B97" s="331"/>
      <c r="C97" s="331"/>
    </row>
    <row r="98" spans="1:3" ht="14.4" customHeight="1" x14ac:dyDescent="0.3">
      <c r="A98" s="331"/>
      <c r="B98" s="331"/>
      <c r="C98" s="331"/>
    </row>
    <row r="99" spans="1:3" ht="14.4" customHeight="1" x14ac:dyDescent="0.3">
      <c r="A99" s="331"/>
      <c r="B99" s="331"/>
      <c r="C99" s="331"/>
    </row>
    <row r="100" spans="1:3" ht="14.4" customHeight="1" x14ac:dyDescent="0.3">
      <c r="A100" s="331"/>
      <c r="B100" s="331"/>
      <c r="C100" s="331"/>
    </row>
    <row r="101" spans="1:3" ht="14.4" customHeight="1" x14ac:dyDescent="0.3">
      <c r="A101" s="331"/>
      <c r="B101" s="331"/>
      <c r="C101" s="331"/>
    </row>
    <row r="102" spans="1:3" ht="14.4" customHeight="1" x14ac:dyDescent="0.3">
      <c r="A102" s="331"/>
      <c r="B102" s="331"/>
      <c r="C102" s="331"/>
    </row>
    <row r="103" spans="1:3" ht="14.4" customHeight="1" x14ac:dyDescent="0.3">
      <c r="A103" s="331"/>
      <c r="B103" s="331"/>
      <c r="C103" s="331"/>
    </row>
    <row r="104" spans="1:3" ht="14.4" customHeight="1" x14ac:dyDescent="0.3">
      <c r="A104" s="331"/>
      <c r="B104" s="331"/>
      <c r="C104" s="331"/>
    </row>
    <row r="105" spans="1:3" ht="14.4" customHeight="1" x14ac:dyDescent="0.3">
      <c r="A105" s="331"/>
      <c r="B105" s="331"/>
      <c r="C105" s="331"/>
    </row>
    <row r="106" spans="1:3" ht="14.4" customHeight="1" x14ac:dyDescent="0.3">
      <c r="A106" s="331"/>
      <c r="B106" s="331"/>
      <c r="C106" s="331"/>
    </row>
    <row r="107" spans="1:3" ht="14.4" customHeight="1" x14ac:dyDescent="0.3">
      <c r="A107" s="331"/>
      <c r="B107" s="331"/>
      <c r="C107" s="331"/>
    </row>
    <row r="108" spans="1:3" ht="14.4" customHeight="1" x14ac:dyDescent="0.3">
      <c r="A108" s="331"/>
      <c r="B108" s="331"/>
      <c r="C108" s="331"/>
    </row>
    <row r="109" spans="1:3" ht="14.4" customHeight="1" x14ac:dyDescent="0.3">
      <c r="A109" s="331"/>
      <c r="B109" s="331"/>
      <c r="C109" s="331"/>
    </row>
    <row r="110" spans="1:3" ht="14.4" customHeight="1" x14ac:dyDescent="0.3">
      <c r="A110" s="331"/>
      <c r="B110" s="331"/>
      <c r="C110" s="331"/>
    </row>
    <row r="111" spans="1:3" ht="14.4" customHeight="1" x14ac:dyDescent="0.3">
      <c r="A111" s="331"/>
      <c r="B111" s="331"/>
      <c r="C111" s="331"/>
    </row>
    <row r="112" spans="1:3" ht="14.4" customHeight="1" x14ac:dyDescent="0.3">
      <c r="A112" s="331"/>
      <c r="B112" s="331"/>
      <c r="C112" s="331"/>
    </row>
    <row r="113" spans="1:3" ht="14.4" customHeight="1" x14ac:dyDescent="0.3">
      <c r="A113" s="331"/>
      <c r="B113" s="331"/>
      <c r="C113" s="331"/>
    </row>
    <row r="114" spans="1:3" ht="14.4" customHeight="1" x14ac:dyDescent="0.3">
      <c r="A114" s="331"/>
      <c r="B114" s="331"/>
      <c r="C114" s="331"/>
    </row>
    <row r="115" spans="1:3" ht="14.4" customHeight="1" x14ac:dyDescent="0.3">
      <c r="A115" s="331"/>
      <c r="B115" s="331"/>
      <c r="C115" s="331"/>
    </row>
    <row r="116" spans="1:3" ht="14.4" customHeight="1" x14ac:dyDescent="0.3">
      <c r="A116" s="331"/>
      <c r="B116" s="331"/>
      <c r="C116" s="331"/>
    </row>
    <row r="117" spans="1:3" ht="14.4" customHeight="1" x14ac:dyDescent="0.3">
      <c r="A117" s="331"/>
      <c r="B117" s="331"/>
      <c r="C117" s="331"/>
    </row>
    <row r="118" spans="1:3" ht="14.4" customHeight="1" x14ac:dyDescent="0.3">
      <c r="A118" s="331"/>
      <c r="B118" s="331"/>
      <c r="C118" s="331"/>
    </row>
    <row r="119" spans="1:3" ht="14.4" customHeight="1" x14ac:dyDescent="0.3">
      <c r="A119" s="331"/>
      <c r="B119" s="331"/>
      <c r="C119" s="331"/>
    </row>
    <row r="120" spans="1:3" ht="14.4" customHeight="1" x14ac:dyDescent="0.3">
      <c r="A120" s="331"/>
      <c r="B120" s="331"/>
      <c r="C120" s="331"/>
    </row>
    <row r="121" spans="1:3" ht="14.4" customHeight="1" x14ac:dyDescent="0.3">
      <c r="A121" s="331"/>
      <c r="B121" s="331"/>
      <c r="C121" s="331"/>
    </row>
    <row r="122" spans="1:3" ht="14.4" customHeight="1" x14ac:dyDescent="0.3">
      <c r="A122" s="331"/>
      <c r="B122" s="331"/>
      <c r="C122" s="331"/>
    </row>
    <row r="123" spans="1:3" ht="14.4" customHeight="1" x14ac:dyDescent="0.3">
      <c r="A123" s="331"/>
      <c r="B123" s="331"/>
      <c r="C123" s="331"/>
    </row>
    <row r="124" spans="1:3" ht="14.4" customHeight="1" x14ac:dyDescent="0.3">
      <c r="A124" s="331"/>
      <c r="B124" s="331"/>
      <c r="C124" s="331"/>
    </row>
    <row r="125" spans="1:3" ht="14.4" customHeight="1" x14ac:dyDescent="0.3">
      <c r="A125" s="331"/>
      <c r="B125" s="331"/>
      <c r="C125" s="331"/>
    </row>
    <row r="126" spans="1:3" ht="14.4" customHeight="1" x14ac:dyDescent="0.3">
      <c r="A126" s="331"/>
      <c r="B126" s="331"/>
      <c r="C126" s="331"/>
    </row>
    <row r="127" spans="1:3" ht="14.4" customHeight="1" x14ac:dyDescent="0.3">
      <c r="A127" s="331"/>
      <c r="B127" s="331"/>
      <c r="C127" s="331"/>
    </row>
    <row r="128" spans="1:3" ht="14.4" customHeight="1" x14ac:dyDescent="0.3">
      <c r="A128" s="331"/>
      <c r="B128" s="331"/>
      <c r="C128" s="331"/>
    </row>
    <row r="129" spans="1:3" ht="14.4" customHeight="1" x14ac:dyDescent="0.3">
      <c r="A129" s="331"/>
      <c r="B129" s="331"/>
      <c r="C129" s="331"/>
    </row>
    <row r="130" spans="1:3" ht="14.4" customHeight="1" x14ac:dyDescent="0.3">
      <c r="A130" s="331"/>
      <c r="B130" s="331"/>
      <c r="C130" s="331"/>
    </row>
    <row r="131" spans="1:3" ht="14.4" customHeight="1" x14ac:dyDescent="0.3">
      <c r="A131" s="331"/>
      <c r="B131" s="331"/>
      <c r="C131" s="331"/>
    </row>
    <row r="132" spans="1:3" ht="14.4" customHeight="1" x14ac:dyDescent="0.3">
      <c r="A132" s="331"/>
      <c r="B132" s="331"/>
      <c r="C132" s="331"/>
    </row>
    <row r="133" spans="1:3" ht="14.4" customHeight="1" x14ac:dyDescent="0.3">
      <c r="A133" s="331"/>
      <c r="B133" s="331"/>
      <c r="C133" s="331"/>
    </row>
    <row r="134" spans="1:3" ht="14.4" customHeight="1" x14ac:dyDescent="0.3">
      <c r="A134" s="331"/>
      <c r="B134" s="331"/>
      <c r="C134" s="331"/>
    </row>
    <row r="135" spans="1:3" ht="14.4" customHeight="1" x14ac:dyDescent="0.3">
      <c r="A135" s="331"/>
      <c r="B135" s="331"/>
      <c r="C135" s="331"/>
    </row>
    <row r="136" spans="1:3" ht="14.4" customHeight="1" x14ac:dyDescent="0.3">
      <c r="A136" s="331"/>
      <c r="B136" s="331"/>
      <c r="C136" s="331"/>
    </row>
    <row r="137" spans="1:3" ht="14.4" customHeight="1" x14ac:dyDescent="0.3">
      <c r="A137" s="331"/>
      <c r="B137" s="331"/>
      <c r="C137" s="331"/>
    </row>
    <row r="138" spans="1:3" ht="14.4" customHeight="1" x14ac:dyDescent="0.3">
      <c r="A138" s="331"/>
      <c r="B138" s="331"/>
      <c r="C138" s="331"/>
    </row>
    <row r="139" spans="1:3" ht="14.4" customHeight="1" x14ac:dyDescent="0.3">
      <c r="A139" s="331"/>
      <c r="B139" s="331"/>
      <c r="C139" s="331"/>
    </row>
    <row r="140" spans="1:3" ht="14.4" customHeight="1" x14ac:dyDescent="0.3">
      <c r="A140" s="331"/>
      <c r="B140" s="331"/>
      <c r="C140" s="331"/>
    </row>
    <row r="141" spans="1:3" ht="14.4" customHeight="1" x14ac:dyDescent="0.3">
      <c r="A141" s="331"/>
      <c r="B141" s="331"/>
      <c r="C141" s="331"/>
    </row>
    <row r="142" spans="1:3" ht="14.4" customHeight="1" x14ac:dyDescent="0.3">
      <c r="A142" s="331"/>
      <c r="B142" s="331"/>
      <c r="C142" s="331"/>
    </row>
    <row r="143" spans="1:3" ht="14.4" customHeight="1" x14ac:dyDescent="0.3">
      <c r="A143" s="331"/>
      <c r="B143" s="331"/>
      <c r="C143" s="331"/>
    </row>
    <row r="144" spans="1:3" ht="14.4" customHeight="1" x14ac:dyDescent="0.3">
      <c r="A144" s="331"/>
      <c r="B144" s="331"/>
      <c r="C144" s="331"/>
    </row>
    <row r="145" spans="1:3" ht="14.4" customHeight="1" x14ac:dyDescent="0.3">
      <c r="A145" s="331"/>
      <c r="B145" s="331"/>
      <c r="C145" s="331"/>
    </row>
    <row r="146" spans="1:3" ht="14.4" customHeight="1" x14ac:dyDescent="0.3">
      <c r="A146" s="331"/>
      <c r="B146" s="331"/>
      <c r="C146" s="331"/>
    </row>
    <row r="147" spans="1:3" ht="14.4" customHeight="1" x14ac:dyDescent="0.3">
      <c r="A147" s="331"/>
      <c r="B147" s="331"/>
      <c r="C147" s="331"/>
    </row>
    <row r="148" spans="1:3" ht="14.4" customHeight="1" x14ac:dyDescent="0.3">
      <c r="A148" s="331"/>
      <c r="B148" s="331"/>
      <c r="C148" s="331"/>
    </row>
    <row r="149" spans="1:3" ht="14.4" customHeight="1" x14ac:dyDescent="0.3">
      <c r="A149" s="331"/>
      <c r="B149" s="331"/>
      <c r="C149" s="331"/>
    </row>
    <row r="150" spans="1:3" ht="14.4" customHeight="1" x14ac:dyDescent="0.3">
      <c r="A150" s="331"/>
      <c r="B150" s="331"/>
      <c r="C150" s="331"/>
    </row>
    <row r="151" spans="1:3" ht="14.4" customHeight="1" x14ac:dyDescent="0.3">
      <c r="A151" s="331"/>
      <c r="B151" s="331"/>
      <c r="C151" s="331"/>
    </row>
    <row r="152" spans="1:3" ht="14.4" customHeight="1" x14ac:dyDescent="0.3">
      <c r="A152" s="331"/>
      <c r="B152" s="331"/>
      <c r="C152" s="331"/>
    </row>
    <row r="153" spans="1:3" ht="14.4" customHeight="1" x14ac:dyDescent="0.3">
      <c r="A153" s="331"/>
      <c r="B153" s="331"/>
      <c r="C153" s="331"/>
    </row>
    <row r="154" spans="1:3" ht="14.4" customHeight="1" x14ac:dyDescent="0.3">
      <c r="A154" s="331"/>
      <c r="B154" s="331"/>
      <c r="C154" s="331"/>
    </row>
    <row r="155" spans="1:3" ht="14.4" customHeight="1" x14ac:dyDescent="0.3">
      <c r="A155" s="331"/>
      <c r="B155" s="331"/>
      <c r="C155" s="331"/>
    </row>
    <row r="156" spans="1:3" ht="14.4" customHeight="1" x14ac:dyDescent="0.3">
      <c r="A156" s="331"/>
      <c r="B156" s="331"/>
      <c r="C156" s="331"/>
    </row>
    <row r="157" spans="1:3" ht="14.4" customHeight="1" x14ac:dyDescent="0.3">
      <c r="A157" s="331"/>
      <c r="B157" s="331"/>
      <c r="C157" s="331"/>
    </row>
    <row r="158" spans="1:3" ht="14.4" customHeight="1" x14ac:dyDescent="0.3">
      <c r="A158" s="331"/>
      <c r="B158" s="331"/>
      <c r="C158" s="331"/>
    </row>
    <row r="159" spans="1:3" ht="14.4" customHeight="1" x14ac:dyDescent="0.3">
      <c r="A159" s="331"/>
      <c r="B159" s="331"/>
      <c r="C159" s="331"/>
    </row>
    <row r="160" spans="1:3" ht="14.4" customHeight="1" x14ac:dyDescent="0.3">
      <c r="A160" s="331"/>
      <c r="B160" s="331"/>
      <c r="C160" s="331"/>
    </row>
    <row r="161" spans="1:3" ht="14.4" customHeight="1" x14ac:dyDescent="0.3">
      <c r="A161" s="331"/>
      <c r="B161" s="331"/>
      <c r="C161" s="331"/>
    </row>
    <row r="162" spans="1:3" ht="14.4" customHeight="1" x14ac:dyDescent="0.3">
      <c r="A162" s="331"/>
      <c r="B162" s="331"/>
      <c r="C162" s="331"/>
    </row>
    <row r="163" spans="1:3" ht="14.4" customHeight="1" x14ac:dyDescent="0.3">
      <c r="A163" s="331"/>
      <c r="B163" s="331"/>
      <c r="C163" s="331"/>
    </row>
    <row r="164" spans="1:3" ht="14.4" customHeight="1" x14ac:dyDescent="0.3">
      <c r="A164" s="331"/>
      <c r="B164" s="331"/>
      <c r="C164" s="331"/>
    </row>
    <row r="165" spans="1:3" ht="14.4" customHeight="1" x14ac:dyDescent="0.3">
      <c r="A165" s="331"/>
      <c r="B165" s="331"/>
      <c r="C165" s="331"/>
    </row>
    <row r="166" spans="1:3" ht="14.4" customHeight="1" x14ac:dyDescent="0.3">
      <c r="A166" s="331"/>
      <c r="B166" s="331"/>
      <c r="C166" s="331"/>
    </row>
    <row r="167" spans="1:3" ht="14.4" customHeight="1" x14ac:dyDescent="0.3">
      <c r="A167" s="331"/>
      <c r="B167" s="331"/>
      <c r="C167" s="331"/>
    </row>
    <row r="168" spans="1:3" ht="14.4" customHeight="1" x14ac:dyDescent="0.3">
      <c r="A168" s="331"/>
      <c r="B168" s="331"/>
      <c r="C168" s="331"/>
    </row>
    <row r="169" spans="1:3" ht="14.4" customHeight="1" x14ac:dyDescent="0.3">
      <c r="A169" s="331"/>
      <c r="B169" s="331"/>
      <c r="C169" s="331"/>
    </row>
    <row r="170" spans="1:3" ht="14.4" customHeight="1" x14ac:dyDescent="0.3">
      <c r="A170" s="331"/>
      <c r="B170" s="331"/>
      <c r="C170" s="331"/>
    </row>
    <row r="171" spans="1:3" ht="14.4" customHeight="1" x14ac:dyDescent="0.3">
      <c r="A171" s="331"/>
      <c r="B171" s="331"/>
      <c r="C171" s="331"/>
    </row>
    <row r="172" spans="1:3" ht="14.4" customHeight="1" x14ac:dyDescent="0.3">
      <c r="A172" s="331"/>
      <c r="B172" s="331"/>
      <c r="C172" s="331"/>
    </row>
    <row r="173" spans="1:3" ht="14.4" customHeight="1" x14ac:dyDescent="0.3">
      <c r="A173" s="331"/>
      <c r="B173" s="331"/>
      <c r="C173" s="331"/>
    </row>
    <row r="174" spans="1:3" ht="14.4" customHeight="1" x14ac:dyDescent="0.3">
      <c r="A174" s="331"/>
      <c r="B174" s="331"/>
      <c r="C174" s="331"/>
    </row>
    <row r="175" spans="1:3" ht="14.4" customHeight="1" x14ac:dyDescent="0.3">
      <c r="A175" s="331"/>
      <c r="B175" s="331"/>
      <c r="C175" s="331"/>
    </row>
    <row r="176" spans="1:3" ht="14.4" customHeight="1" x14ac:dyDescent="0.3">
      <c r="A176" s="331"/>
      <c r="B176" s="331"/>
      <c r="C176" s="331"/>
    </row>
    <row r="177" spans="1:3" ht="14.4" customHeight="1" x14ac:dyDescent="0.3">
      <c r="A177" s="331"/>
      <c r="B177" s="331"/>
      <c r="C177" s="331"/>
    </row>
    <row r="178" spans="1:3" ht="14.4" customHeight="1" x14ac:dyDescent="0.3">
      <c r="A178" s="331"/>
      <c r="B178" s="331"/>
      <c r="C178" s="331"/>
    </row>
    <row r="179" spans="1:3" ht="14.4" customHeight="1" x14ac:dyDescent="0.3">
      <c r="A179" s="331"/>
      <c r="B179" s="331"/>
      <c r="C179" s="331"/>
    </row>
    <row r="180" spans="1:3" ht="14.4" customHeight="1" x14ac:dyDescent="0.3">
      <c r="A180" s="331"/>
      <c r="B180" s="331"/>
      <c r="C180" s="331"/>
    </row>
    <row r="181" spans="1:3" ht="14.4" customHeight="1" x14ac:dyDescent="0.3">
      <c r="A181" s="331"/>
      <c r="B181" s="331"/>
      <c r="C181" s="331"/>
    </row>
    <row r="182" spans="1:3" ht="14.4" customHeight="1" x14ac:dyDescent="0.3">
      <c r="A182" s="331"/>
      <c r="B182" s="331"/>
      <c r="C182" s="331"/>
    </row>
    <row r="183" spans="1:3" ht="14.4" customHeight="1" x14ac:dyDescent="0.3">
      <c r="A183" s="331"/>
      <c r="B183" s="331"/>
      <c r="C183" s="331"/>
    </row>
    <row r="184" spans="1:3" ht="14.4" customHeight="1" x14ac:dyDescent="0.3">
      <c r="A184" s="331"/>
      <c r="B184" s="331"/>
      <c r="C184" s="331"/>
    </row>
    <row r="185" spans="1:3" ht="14.4" customHeight="1" x14ac:dyDescent="0.3">
      <c r="A185" s="331"/>
      <c r="B185" s="331"/>
      <c r="C185" s="331"/>
    </row>
    <row r="186" spans="1:3" ht="14.4" customHeight="1" x14ac:dyDescent="0.3">
      <c r="A186" s="331"/>
      <c r="B186" s="331"/>
      <c r="C186" s="331"/>
    </row>
    <row r="187" spans="1:3" ht="14.4" customHeight="1" x14ac:dyDescent="0.3">
      <c r="A187" s="331"/>
      <c r="B187" s="331"/>
      <c r="C187" s="331"/>
    </row>
    <row r="188" spans="1:3" ht="14.4" customHeight="1" x14ac:dyDescent="0.3">
      <c r="A188" s="331"/>
      <c r="B188" s="331"/>
      <c r="C188" s="331"/>
    </row>
    <row r="189" spans="1:3" ht="14.4" customHeight="1" x14ac:dyDescent="0.3">
      <c r="A189" s="331"/>
      <c r="B189" s="331"/>
      <c r="C189" s="331"/>
    </row>
    <row r="190" spans="1:3" ht="14.4" customHeight="1" x14ac:dyDescent="0.3">
      <c r="A190" s="331"/>
      <c r="B190" s="331"/>
      <c r="C190" s="331"/>
    </row>
    <row r="191" spans="1:3" ht="14.4" customHeight="1" x14ac:dyDescent="0.3">
      <c r="A191" s="331"/>
      <c r="B191" s="331"/>
      <c r="C191" s="331"/>
    </row>
    <row r="192" spans="1:3" ht="14.4" customHeight="1" x14ac:dyDescent="0.3">
      <c r="A192" s="331"/>
      <c r="B192" s="331"/>
      <c r="C192" s="331"/>
    </row>
    <row r="193" spans="1:3" ht="14.4" customHeight="1" x14ac:dyDescent="0.3">
      <c r="A193" s="331"/>
      <c r="B193" s="331"/>
      <c r="C193" s="331"/>
    </row>
    <row r="194" spans="1:3" ht="14.4" customHeight="1" x14ac:dyDescent="0.3">
      <c r="A194" s="331"/>
      <c r="B194" s="331"/>
      <c r="C194" s="331"/>
    </row>
    <row r="195" spans="1:3" ht="14.4" customHeight="1" x14ac:dyDescent="0.3">
      <c r="A195" s="331"/>
      <c r="B195" s="331"/>
      <c r="C195" s="331"/>
    </row>
    <row r="196" spans="1:3" ht="14.4" customHeight="1" x14ac:dyDescent="0.3">
      <c r="A196" s="331"/>
      <c r="B196" s="331"/>
      <c r="C196" s="331"/>
    </row>
    <row r="197" spans="1:3" ht="14.4" customHeight="1" x14ac:dyDescent="0.3">
      <c r="A197" s="331"/>
      <c r="B197" s="331"/>
      <c r="C197" s="331"/>
    </row>
    <row r="198" spans="1:3" ht="14.4" customHeight="1" x14ac:dyDescent="0.3">
      <c r="A198" s="331"/>
      <c r="B198" s="331"/>
      <c r="C198" s="331"/>
    </row>
    <row r="199" spans="1:3" ht="14.4" customHeight="1" x14ac:dyDescent="0.3">
      <c r="A199" s="331"/>
      <c r="B199" s="331"/>
      <c r="C199" s="331"/>
    </row>
    <row r="200" spans="1:3" ht="14.4" customHeight="1" x14ac:dyDescent="0.3">
      <c r="A200" s="331"/>
      <c r="B200" s="331"/>
      <c r="C200" s="331"/>
    </row>
    <row r="201" spans="1:3" ht="14.4" customHeight="1" x14ac:dyDescent="0.3">
      <c r="A201" s="331"/>
      <c r="B201" s="331"/>
      <c r="C201" s="331"/>
    </row>
    <row r="202" spans="1:3" ht="14.4" customHeight="1" x14ac:dyDescent="0.3">
      <c r="A202" s="331"/>
      <c r="B202" s="331"/>
      <c r="C202" s="331"/>
    </row>
    <row r="203" spans="1:3" ht="14.4" customHeight="1" x14ac:dyDescent="0.3">
      <c r="A203" s="331"/>
      <c r="B203" s="331"/>
      <c r="C203" s="331"/>
    </row>
    <row r="204" spans="1:3" ht="14.4" customHeight="1" x14ac:dyDescent="0.3">
      <c r="A204" s="331"/>
      <c r="B204" s="331"/>
      <c r="C204" s="331"/>
    </row>
    <row r="205" spans="1:3" ht="14.4" customHeight="1" x14ac:dyDescent="0.3">
      <c r="A205" s="331"/>
      <c r="B205" s="331"/>
      <c r="C205" s="331"/>
    </row>
    <row r="206" spans="1:3" ht="14.4" customHeight="1" x14ac:dyDescent="0.3">
      <c r="A206" s="331"/>
      <c r="B206" s="331"/>
      <c r="C206" s="331"/>
    </row>
    <row r="207" spans="1:3" ht="14.4" customHeight="1" x14ac:dyDescent="0.3">
      <c r="A207" s="331"/>
      <c r="B207" s="331"/>
      <c r="C207" s="331"/>
    </row>
    <row r="208" spans="1:3" ht="14.4" customHeight="1" x14ac:dyDescent="0.3">
      <c r="A208" s="331"/>
      <c r="B208" s="331"/>
      <c r="C208" s="331"/>
    </row>
    <row r="209" spans="1:3" ht="14.4" customHeight="1" x14ac:dyDescent="0.3">
      <c r="A209" s="331"/>
      <c r="B209" s="331"/>
      <c r="C209" s="331"/>
    </row>
    <row r="210" spans="1:3" ht="14.4" customHeight="1" x14ac:dyDescent="0.3">
      <c r="A210" s="331"/>
      <c r="B210" s="331"/>
      <c r="C210" s="331"/>
    </row>
    <row r="211" spans="1:3" ht="14.4" customHeight="1" x14ac:dyDescent="0.3">
      <c r="A211" s="331"/>
      <c r="B211" s="331"/>
      <c r="C211" s="331"/>
    </row>
    <row r="212" spans="1:3" ht="14.4" customHeight="1" x14ac:dyDescent="0.3">
      <c r="A212" s="331"/>
      <c r="B212" s="331"/>
      <c r="C212" s="331"/>
    </row>
    <row r="213" spans="1:3" ht="14.4" customHeight="1" x14ac:dyDescent="0.3">
      <c r="A213" s="331"/>
      <c r="B213" s="331"/>
      <c r="C213" s="331"/>
    </row>
    <row r="214" spans="1:3" ht="14.4" customHeight="1" x14ac:dyDescent="0.3">
      <c r="A214" s="331"/>
      <c r="B214" s="331"/>
      <c r="C214" s="331"/>
    </row>
    <row r="215" spans="1:3" ht="14.4" customHeight="1" x14ac:dyDescent="0.3">
      <c r="A215" s="331"/>
      <c r="B215" s="331"/>
      <c r="C215" s="331"/>
    </row>
    <row r="216" spans="1:3" ht="14.4" customHeight="1" x14ac:dyDescent="0.3">
      <c r="A216" s="331"/>
      <c r="B216" s="331"/>
      <c r="C216" s="331"/>
    </row>
    <row r="217" spans="1:3" ht="14.4" customHeight="1" x14ac:dyDescent="0.3">
      <c r="A217" s="331"/>
      <c r="B217" s="331"/>
      <c r="C217" s="331"/>
    </row>
    <row r="218" spans="1:3" ht="14.4" customHeight="1" x14ac:dyDescent="0.3">
      <c r="A218" s="331"/>
      <c r="B218" s="331"/>
      <c r="C218" s="331"/>
    </row>
    <row r="219" spans="1:3" ht="14.4" customHeight="1" x14ac:dyDescent="0.3">
      <c r="A219" s="331"/>
      <c r="B219" s="331"/>
      <c r="C219" s="331"/>
    </row>
    <row r="220" spans="1:3" ht="14.4" customHeight="1" x14ac:dyDescent="0.3">
      <c r="A220" s="331"/>
      <c r="B220" s="331"/>
      <c r="C220" s="331"/>
    </row>
    <row r="221" spans="1:3" ht="14.4" customHeight="1" x14ac:dyDescent="0.3">
      <c r="A221" s="331"/>
      <c r="B221" s="331"/>
      <c r="C221" s="331"/>
    </row>
    <row r="222" spans="1:3" ht="14.4" customHeight="1" x14ac:dyDescent="0.3">
      <c r="A222" s="331"/>
      <c r="B222" s="331"/>
      <c r="C222" s="331"/>
    </row>
    <row r="223" spans="1:3" ht="14.4" customHeight="1" x14ac:dyDescent="0.3">
      <c r="A223" s="331"/>
      <c r="B223" s="331"/>
      <c r="C223" s="331"/>
    </row>
    <row r="224" spans="1:3" ht="14.4" customHeight="1" x14ac:dyDescent="0.3">
      <c r="A224" s="331"/>
      <c r="B224" s="331"/>
      <c r="C224" s="331"/>
    </row>
    <row r="225" spans="1:3" ht="14.4" customHeight="1" x14ac:dyDescent="0.3">
      <c r="A225" s="331"/>
      <c r="B225" s="331"/>
      <c r="C225" s="331"/>
    </row>
    <row r="226" spans="1:3" ht="14.4" customHeight="1" x14ac:dyDescent="0.3">
      <c r="A226" s="331"/>
      <c r="B226" s="331"/>
      <c r="C226" s="331"/>
    </row>
    <row r="227" spans="1:3" ht="14.4" customHeight="1" x14ac:dyDescent="0.3">
      <c r="A227" s="331"/>
      <c r="B227" s="331"/>
      <c r="C227" s="331"/>
    </row>
    <row r="228" spans="1:3" ht="14.4" customHeight="1" x14ac:dyDescent="0.3">
      <c r="A228" s="331"/>
      <c r="B228" s="331"/>
      <c r="C228" s="331"/>
    </row>
    <row r="229" spans="1:3" ht="14.4" customHeight="1" x14ac:dyDescent="0.3">
      <c r="A229" s="331"/>
      <c r="B229" s="331"/>
      <c r="C229" s="331"/>
    </row>
    <row r="230" spans="1:3" ht="14.4" customHeight="1" x14ac:dyDescent="0.3">
      <c r="A230" s="331"/>
      <c r="B230" s="331"/>
      <c r="C230" s="331"/>
    </row>
    <row r="231" spans="1:3" ht="14.4" customHeight="1" x14ac:dyDescent="0.3">
      <c r="A231" s="331"/>
      <c r="B231" s="331"/>
      <c r="C231" s="331"/>
    </row>
    <row r="232" spans="1:3" ht="14.4" customHeight="1" x14ac:dyDescent="0.3">
      <c r="A232" s="331"/>
      <c r="B232" s="331"/>
      <c r="C232" s="331"/>
    </row>
    <row r="233" spans="1:3" ht="14.4" customHeight="1" x14ac:dyDescent="0.3">
      <c r="A233" s="331"/>
      <c r="B233" s="331"/>
      <c r="C233" s="331"/>
    </row>
    <row r="234" spans="1:3" ht="14.4" customHeight="1" x14ac:dyDescent="0.3">
      <c r="A234" s="331"/>
      <c r="B234" s="331"/>
      <c r="C234" s="331"/>
    </row>
    <row r="235" spans="1:3" ht="14.4" customHeight="1" x14ac:dyDescent="0.3">
      <c r="A235" s="331"/>
      <c r="B235" s="331"/>
      <c r="C235" s="331"/>
    </row>
    <row r="236" spans="1:3" ht="14.4" customHeight="1" x14ac:dyDescent="0.3">
      <c r="A236" s="331"/>
      <c r="B236" s="331"/>
      <c r="C236" s="331"/>
    </row>
    <row r="237" spans="1:3" ht="14.4" customHeight="1" x14ac:dyDescent="0.3">
      <c r="A237" s="331"/>
      <c r="B237" s="331"/>
      <c r="C237" s="331"/>
    </row>
    <row r="238" spans="1:3" ht="14.4" customHeight="1" x14ac:dyDescent="0.3">
      <c r="A238" s="331"/>
      <c r="B238" s="331"/>
      <c r="C238" s="331"/>
    </row>
    <row r="239" spans="1:3" ht="14.4" customHeight="1" x14ac:dyDescent="0.3">
      <c r="A239" s="331"/>
      <c r="B239" s="331"/>
      <c r="C239" s="331"/>
    </row>
    <row r="240" spans="1:3" ht="14.4" customHeight="1" x14ac:dyDescent="0.3">
      <c r="A240" s="331"/>
      <c r="B240" s="331"/>
      <c r="C240" s="331"/>
    </row>
    <row r="241" spans="1:3" ht="14.4" customHeight="1" x14ac:dyDescent="0.3">
      <c r="A241" s="331"/>
      <c r="B241" s="331"/>
      <c r="C241" s="331"/>
    </row>
    <row r="242" spans="1:3" ht="14.4" customHeight="1" x14ac:dyDescent="0.3">
      <c r="A242" s="331"/>
      <c r="B242" s="331"/>
      <c r="C242" s="331"/>
    </row>
    <row r="243" spans="1:3" ht="14.4" customHeight="1" x14ac:dyDescent="0.3">
      <c r="A243" s="331"/>
      <c r="B243" s="331"/>
      <c r="C243" s="331"/>
    </row>
    <row r="244" spans="1:3" ht="14.4" customHeight="1" x14ac:dyDescent="0.3">
      <c r="A244" s="331"/>
      <c r="B244" s="331"/>
      <c r="C244" s="331"/>
    </row>
    <row r="245" spans="1:3" ht="14.4" customHeight="1" x14ac:dyDescent="0.3">
      <c r="A245" s="331"/>
      <c r="B245" s="331"/>
      <c r="C245" s="331"/>
    </row>
    <row r="246" spans="1:3" ht="14.4" customHeight="1" x14ac:dyDescent="0.3">
      <c r="A246" s="331"/>
      <c r="B246" s="331"/>
      <c r="C246" s="331"/>
    </row>
    <row r="247" spans="1:3" ht="14.4" customHeight="1" x14ac:dyDescent="0.3">
      <c r="A247" s="331"/>
      <c r="B247" s="331"/>
      <c r="C247" s="331"/>
    </row>
    <row r="248" spans="1:3" ht="14.4" customHeight="1" x14ac:dyDescent="0.3">
      <c r="A248" s="331"/>
      <c r="B248" s="331"/>
      <c r="C248" s="331"/>
    </row>
    <row r="249" spans="1:3" ht="14.4" customHeight="1" x14ac:dyDescent="0.3">
      <c r="A249" s="331"/>
      <c r="B249" s="331"/>
      <c r="C249" s="331"/>
    </row>
    <row r="250" spans="1:3" ht="14.4" customHeight="1" x14ac:dyDescent="0.3">
      <c r="A250" s="331"/>
      <c r="B250" s="331"/>
      <c r="C250" s="331"/>
    </row>
    <row r="251" spans="1:3" ht="14.4" customHeight="1" x14ac:dyDescent="0.3">
      <c r="A251" s="331"/>
      <c r="B251" s="331"/>
      <c r="C251" s="331"/>
    </row>
    <row r="252" spans="1:3" ht="14.4" customHeight="1" x14ac:dyDescent="0.3">
      <c r="A252" s="331"/>
      <c r="B252" s="331"/>
      <c r="C252" s="331"/>
    </row>
    <row r="253" spans="1:3" ht="14.4" customHeight="1" x14ac:dyDescent="0.3">
      <c r="A253" s="331"/>
      <c r="B253" s="331"/>
      <c r="C253" s="331"/>
    </row>
    <row r="254" spans="1:3" ht="14.4" customHeight="1" x14ac:dyDescent="0.3">
      <c r="A254" s="331"/>
      <c r="B254" s="331"/>
      <c r="C254" s="331"/>
    </row>
    <row r="255" spans="1:3" ht="14.4" customHeight="1" x14ac:dyDescent="0.3">
      <c r="A255" s="331"/>
      <c r="B255" s="331"/>
      <c r="C255" s="331"/>
    </row>
    <row r="256" spans="1:3" ht="14.4" customHeight="1" x14ac:dyDescent="0.3">
      <c r="A256" s="331"/>
      <c r="B256" s="331"/>
      <c r="C256" s="331"/>
    </row>
    <row r="257" spans="1:3" ht="14.4" customHeight="1" x14ac:dyDescent="0.3">
      <c r="A257" s="331"/>
      <c r="B257" s="331"/>
      <c r="C257" s="331"/>
    </row>
    <row r="258" spans="1:3" ht="14.4" customHeight="1" x14ac:dyDescent="0.3">
      <c r="A258" s="331"/>
      <c r="B258" s="331"/>
      <c r="C258" s="331"/>
    </row>
    <row r="259" spans="1:3" ht="14.4" customHeight="1" x14ac:dyDescent="0.3">
      <c r="A259" s="331"/>
      <c r="B259" s="331"/>
      <c r="C259" s="331"/>
    </row>
    <row r="260" spans="1:3" ht="14.4" customHeight="1" x14ac:dyDescent="0.3">
      <c r="A260" s="331"/>
      <c r="B260" s="331"/>
      <c r="C260" s="331"/>
    </row>
    <row r="261" spans="1:3" ht="14.4" customHeight="1" x14ac:dyDescent="0.3">
      <c r="A261" s="331"/>
      <c r="B261" s="331"/>
      <c r="C261" s="331"/>
    </row>
    <row r="262" spans="1:3" ht="14.4" customHeight="1" x14ac:dyDescent="0.3">
      <c r="A262" s="331"/>
      <c r="B262" s="331"/>
      <c r="C262" s="331"/>
    </row>
    <row r="263" spans="1:3" ht="14.4" customHeight="1" x14ac:dyDescent="0.3">
      <c r="A263" s="331"/>
      <c r="B263" s="331"/>
      <c r="C263" s="331"/>
    </row>
    <row r="264" spans="1:3" ht="14.4" customHeight="1" x14ac:dyDescent="0.3">
      <c r="A264" s="331"/>
      <c r="B264" s="331"/>
      <c r="C264" s="331"/>
    </row>
    <row r="265" spans="1:3" ht="14.4" customHeight="1" x14ac:dyDescent="0.3">
      <c r="A265" s="331"/>
      <c r="B265" s="331"/>
      <c r="C265" s="331"/>
    </row>
    <row r="266" spans="1:3" ht="14.4" customHeight="1" x14ac:dyDescent="0.3">
      <c r="A266" s="331"/>
      <c r="B266" s="331"/>
      <c r="C266" s="331"/>
    </row>
    <row r="267" spans="1:3" ht="14.4" customHeight="1" x14ac:dyDescent="0.3">
      <c r="A267" s="331"/>
      <c r="B267" s="331"/>
      <c r="C267" s="331"/>
    </row>
    <row r="268" spans="1:3" ht="14.4" customHeight="1" x14ac:dyDescent="0.3">
      <c r="A268" s="331"/>
      <c r="B268" s="331"/>
      <c r="C268" s="331"/>
    </row>
    <row r="269" spans="1:3" ht="14.4" customHeight="1" x14ac:dyDescent="0.3">
      <c r="A269" s="331"/>
      <c r="B269" s="331"/>
      <c r="C269" s="331"/>
    </row>
    <row r="270" spans="1:3" ht="14.4" customHeight="1" x14ac:dyDescent="0.3">
      <c r="A270" s="331"/>
      <c r="B270" s="331"/>
      <c r="C270" s="331"/>
    </row>
    <row r="271" spans="1:3" ht="14.4" customHeight="1" x14ac:dyDescent="0.3">
      <c r="A271" s="331"/>
      <c r="B271" s="331"/>
      <c r="C271" s="331"/>
    </row>
    <row r="272" spans="1:3" ht="14.4" customHeight="1" x14ac:dyDescent="0.3">
      <c r="A272" s="331"/>
      <c r="B272" s="331"/>
      <c r="C272" s="331"/>
    </row>
    <row r="273" spans="1:3" ht="14.4" customHeight="1" x14ac:dyDescent="0.3">
      <c r="A273" s="331"/>
      <c r="B273" s="331"/>
      <c r="C273" s="331"/>
    </row>
    <row r="274" spans="1:3" ht="14.4" customHeight="1" x14ac:dyDescent="0.3">
      <c r="A274" s="331"/>
      <c r="B274" s="331"/>
      <c r="C274" s="331"/>
    </row>
    <row r="275" spans="1:3" ht="14.4" customHeight="1" x14ac:dyDescent="0.3">
      <c r="A275" s="331"/>
      <c r="B275" s="331"/>
      <c r="C275" s="331"/>
    </row>
    <row r="276" spans="1:3" ht="14.4" customHeight="1" x14ac:dyDescent="0.3">
      <c r="A276" s="331"/>
      <c r="B276" s="331"/>
      <c r="C276" s="331"/>
    </row>
    <row r="277" spans="1:3" ht="14.4" customHeight="1" x14ac:dyDescent="0.3">
      <c r="A277" s="331"/>
      <c r="B277" s="331"/>
      <c r="C277" s="331"/>
    </row>
    <row r="278" spans="1:3" ht="14.4" customHeight="1" x14ac:dyDescent="0.3">
      <c r="A278" s="331"/>
      <c r="B278" s="331"/>
      <c r="C278" s="331"/>
    </row>
    <row r="279" spans="1:3" ht="14.4" customHeight="1" x14ac:dyDescent="0.3">
      <c r="A279" s="331"/>
      <c r="B279" s="331"/>
      <c r="C279" s="331"/>
    </row>
    <row r="280" spans="1:3" ht="14.4" customHeight="1" x14ac:dyDescent="0.3">
      <c r="A280" s="331"/>
      <c r="B280" s="331"/>
      <c r="C280" s="331"/>
    </row>
    <row r="281" spans="1:3" ht="14.4" customHeight="1" x14ac:dyDescent="0.3">
      <c r="A281" s="331"/>
      <c r="B281" s="331"/>
      <c r="C281" s="331"/>
    </row>
    <row r="282" spans="1:3" ht="14.4" customHeight="1" x14ac:dyDescent="0.3">
      <c r="A282" s="331"/>
      <c r="B282" s="331"/>
      <c r="C282" s="331"/>
    </row>
    <row r="283" spans="1:3" ht="14.4" customHeight="1" x14ac:dyDescent="0.3">
      <c r="A283" s="331"/>
      <c r="B283" s="331"/>
      <c r="C283" s="331"/>
    </row>
    <row r="284" spans="1:3" ht="14.4" customHeight="1" x14ac:dyDescent="0.3">
      <c r="A284" s="331"/>
      <c r="B284" s="331"/>
      <c r="C284" s="331"/>
    </row>
    <row r="285" spans="1:3" ht="14.4" customHeight="1" x14ac:dyDescent="0.3">
      <c r="A285" s="331"/>
      <c r="B285" s="331"/>
      <c r="C285" s="331"/>
    </row>
    <row r="286" spans="1:3" ht="14.4" customHeight="1" x14ac:dyDescent="0.3">
      <c r="A286" s="331"/>
      <c r="B286" s="331"/>
      <c r="C286" s="331"/>
    </row>
    <row r="287" spans="1:3" ht="14.4" customHeight="1" x14ac:dyDescent="0.3">
      <c r="A287" s="331"/>
      <c r="B287" s="331"/>
      <c r="C287" s="331"/>
    </row>
    <row r="288" spans="1:3" ht="14.4" customHeight="1" x14ac:dyDescent="0.3">
      <c r="A288" s="331"/>
      <c r="B288" s="331"/>
      <c r="C288" s="331"/>
    </row>
    <row r="289" spans="1:3" ht="14.4" customHeight="1" x14ac:dyDescent="0.3">
      <c r="A289" s="331"/>
      <c r="B289" s="331"/>
      <c r="C289" s="331"/>
    </row>
    <row r="290" spans="1:3" ht="14.4" customHeight="1" x14ac:dyDescent="0.3">
      <c r="A290" s="331"/>
      <c r="B290" s="331"/>
      <c r="C290" s="331"/>
    </row>
    <row r="291" spans="1:3" ht="14.4" customHeight="1" x14ac:dyDescent="0.3">
      <c r="A291" s="331"/>
      <c r="B291" s="331"/>
      <c r="C291" s="331"/>
    </row>
    <row r="292" spans="1:3" ht="14.4" customHeight="1" x14ac:dyDescent="0.3">
      <c r="A292" s="331"/>
      <c r="B292" s="331"/>
      <c r="C292" s="331"/>
    </row>
    <row r="293" spans="1:3" ht="14.4" customHeight="1" x14ac:dyDescent="0.3">
      <c r="A293" s="331"/>
      <c r="B293" s="331"/>
      <c r="C293" s="331"/>
    </row>
    <row r="294" spans="1:3" ht="14.4" customHeight="1" x14ac:dyDescent="0.3">
      <c r="A294" s="331"/>
      <c r="B294" s="331"/>
      <c r="C294" s="331"/>
    </row>
    <row r="295" spans="1:3" ht="14.4" customHeight="1" x14ac:dyDescent="0.3">
      <c r="A295" s="331"/>
      <c r="B295" s="331"/>
      <c r="C295" s="331"/>
    </row>
    <row r="296" spans="1:3" ht="14.4" customHeight="1" x14ac:dyDescent="0.3">
      <c r="A296" s="331"/>
      <c r="B296" s="331"/>
      <c r="C296" s="331"/>
    </row>
    <row r="297" spans="1:3" ht="14.4" customHeight="1" x14ac:dyDescent="0.3">
      <c r="A297" s="331"/>
      <c r="B297" s="331"/>
      <c r="C297" s="331"/>
    </row>
    <row r="298" spans="1:3" ht="14.4" customHeight="1" x14ac:dyDescent="0.3">
      <c r="A298" s="331"/>
      <c r="B298" s="331"/>
      <c r="C298" s="331"/>
    </row>
    <row r="299" spans="1:3" ht="14.4" customHeight="1" x14ac:dyDescent="0.3">
      <c r="A299" s="331"/>
      <c r="B299" s="331"/>
      <c r="C299" s="331"/>
    </row>
    <row r="300" spans="1:3" ht="14.4" customHeight="1" x14ac:dyDescent="0.3">
      <c r="A300" s="331"/>
      <c r="B300" s="331"/>
      <c r="C300" s="331"/>
    </row>
    <row r="301" spans="1:3" ht="14.4" customHeight="1" x14ac:dyDescent="0.3">
      <c r="A301" s="331"/>
      <c r="B301" s="331"/>
      <c r="C301" s="331"/>
    </row>
    <row r="302" spans="1:3" ht="14.4" customHeight="1" x14ac:dyDescent="0.3">
      <c r="A302" s="331"/>
      <c r="B302" s="331"/>
      <c r="C302" s="331"/>
    </row>
    <row r="303" spans="1:3" ht="14.4" customHeight="1" x14ac:dyDescent="0.3">
      <c r="A303" s="331"/>
      <c r="B303" s="331"/>
      <c r="C303" s="331"/>
    </row>
    <row r="304" spans="1:3" ht="14.4" customHeight="1" x14ac:dyDescent="0.3">
      <c r="A304" s="331"/>
      <c r="B304" s="331"/>
      <c r="C304" s="331"/>
    </row>
    <row r="305" spans="1:3" ht="14.4" customHeight="1" x14ac:dyDescent="0.3">
      <c r="A305" s="331"/>
      <c r="B305" s="331"/>
      <c r="C305" s="331"/>
    </row>
    <row r="306" spans="1:3" ht="14.4" customHeight="1" x14ac:dyDescent="0.3">
      <c r="A306" s="331"/>
      <c r="B306" s="331"/>
      <c r="C306" s="331"/>
    </row>
    <row r="307" spans="1:3" ht="14.4" customHeight="1" x14ac:dyDescent="0.3">
      <c r="A307" s="331"/>
      <c r="B307" s="331"/>
      <c r="C307" s="331"/>
    </row>
    <row r="308" spans="1:3" ht="14.4" customHeight="1" x14ac:dyDescent="0.3">
      <c r="A308" s="331"/>
      <c r="B308" s="331"/>
      <c r="C308" s="331"/>
    </row>
    <row r="309" spans="1:3" ht="14.4" customHeight="1" x14ac:dyDescent="0.3">
      <c r="A309" s="331"/>
      <c r="B309" s="331"/>
      <c r="C309" s="331"/>
    </row>
    <row r="310" spans="1:3" ht="14.4" customHeight="1" x14ac:dyDescent="0.3">
      <c r="A310" s="331"/>
      <c r="B310" s="331"/>
      <c r="C310" s="331"/>
    </row>
    <row r="311" spans="1:3" ht="14.4" customHeight="1" x14ac:dyDescent="0.3">
      <c r="A311" s="331"/>
      <c r="B311" s="331"/>
      <c r="C311" s="331"/>
    </row>
    <row r="312" spans="1:3" ht="14.4" customHeight="1" x14ac:dyDescent="0.3">
      <c r="A312" s="331"/>
      <c r="B312" s="331"/>
      <c r="C312" s="331"/>
    </row>
    <row r="313" spans="1:3" ht="14.4" customHeight="1" x14ac:dyDescent="0.3">
      <c r="A313" s="331"/>
      <c r="B313" s="331"/>
      <c r="C313" s="331"/>
    </row>
    <row r="314" spans="1:3" ht="14.4" customHeight="1" x14ac:dyDescent="0.3">
      <c r="A314" s="331"/>
      <c r="B314" s="331"/>
      <c r="C314" s="331"/>
    </row>
    <row r="315" spans="1:3" ht="14.4" customHeight="1" x14ac:dyDescent="0.3">
      <c r="A315" s="331"/>
      <c r="B315" s="331"/>
      <c r="C315" s="331"/>
    </row>
    <row r="316" spans="1:3" ht="14.4" customHeight="1" x14ac:dyDescent="0.3">
      <c r="A316" s="331"/>
      <c r="B316" s="331"/>
      <c r="C316" s="331"/>
    </row>
    <row r="317" spans="1:3" ht="14.4" customHeight="1" x14ac:dyDescent="0.3">
      <c r="A317" s="331"/>
      <c r="B317" s="331"/>
      <c r="C317" s="331"/>
    </row>
    <row r="318" spans="1:3" ht="14.4" customHeight="1" x14ac:dyDescent="0.3">
      <c r="A318" s="331"/>
      <c r="B318" s="331"/>
      <c r="C318" s="331"/>
    </row>
    <row r="319" spans="1:3" ht="14.4" customHeight="1" x14ac:dyDescent="0.3">
      <c r="A319" s="331"/>
      <c r="B319" s="331"/>
      <c r="C319" s="331"/>
    </row>
    <row r="320" spans="1:3" ht="14.4" customHeight="1" x14ac:dyDescent="0.3">
      <c r="A320" s="331"/>
      <c r="B320" s="331"/>
      <c r="C320" s="331"/>
    </row>
    <row r="321" spans="1:3" ht="14.4" customHeight="1" x14ac:dyDescent="0.3">
      <c r="A321" s="331"/>
      <c r="B321" s="331"/>
      <c r="C321" s="331"/>
    </row>
    <row r="322" spans="1:3" ht="14.4" customHeight="1" x14ac:dyDescent="0.3">
      <c r="A322" s="331"/>
      <c r="B322" s="331"/>
      <c r="C322" s="331"/>
    </row>
    <row r="323" spans="1:3" ht="14.4" customHeight="1" x14ac:dyDescent="0.3">
      <c r="A323" s="331"/>
      <c r="B323" s="331"/>
      <c r="C323" s="331"/>
    </row>
    <row r="324" spans="1:3" ht="14.4" customHeight="1" x14ac:dyDescent="0.3">
      <c r="A324" s="331"/>
      <c r="B324" s="331"/>
      <c r="C324" s="331"/>
    </row>
    <row r="325" spans="1:3" ht="14.4" customHeight="1" x14ac:dyDescent="0.3">
      <c r="A325" s="331"/>
      <c r="B325" s="331"/>
      <c r="C325" s="331"/>
    </row>
    <row r="326" spans="1:3" ht="14.4" customHeight="1" x14ac:dyDescent="0.3">
      <c r="A326" s="331"/>
      <c r="B326" s="331"/>
      <c r="C326" s="331"/>
    </row>
    <row r="327" spans="1:3" ht="14.4" customHeight="1" x14ac:dyDescent="0.3">
      <c r="A327" s="331"/>
      <c r="B327" s="331"/>
      <c r="C327" s="331"/>
    </row>
    <row r="328" spans="1:3" ht="14.4" customHeight="1" x14ac:dyDescent="0.3">
      <c r="A328" s="331"/>
      <c r="B328" s="331"/>
      <c r="C328" s="331"/>
    </row>
    <row r="329" spans="1:3" ht="14.4" customHeight="1" x14ac:dyDescent="0.3">
      <c r="A329" s="331"/>
      <c r="B329" s="331"/>
      <c r="C329" s="331"/>
    </row>
    <row r="330" spans="1:3" ht="14.4" customHeight="1" x14ac:dyDescent="0.3">
      <c r="A330" s="331"/>
      <c r="B330" s="331"/>
      <c r="C330" s="331"/>
    </row>
    <row r="331" spans="1:3" ht="14.4" customHeight="1" x14ac:dyDescent="0.3">
      <c r="A331" s="331"/>
      <c r="B331" s="331"/>
      <c r="C331" s="331"/>
    </row>
    <row r="332" spans="1:3" ht="14.4" customHeight="1" x14ac:dyDescent="0.3">
      <c r="A332" s="331"/>
      <c r="B332" s="331"/>
      <c r="C332" s="331"/>
    </row>
    <row r="333" spans="1:3" ht="14.4" customHeight="1" x14ac:dyDescent="0.3">
      <c r="A333" s="331"/>
      <c r="B333" s="331"/>
      <c r="C333" s="331"/>
    </row>
    <row r="334" spans="1:3" ht="14.4" customHeight="1" x14ac:dyDescent="0.3">
      <c r="A334" s="331"/>
      <c r="B334" s="331"/>
      <c r="C334" s="331"/>
    </row>
    <row r="335" spans="1:3" ht="14.4" customHeight="1" x14ac:dyDescent="0.3">
      <c r="A335" s="331"/>
      <c r="B335" s="331"/>
      <c r="C335" s="331"/>
    </row>
    <row r="336" spans="1:3" ht="14.4" customHeight="1" x14ac:dyDescent="0.3">
      <c r="A336" s="331"/>
      <c r="B336" s="331"/>
      <c r="C336" s="331"/>
    </row>
    <row r="337" spans="1:3" ht="14.4" customHeight="1" x14ac:dyDescent="0.3">
      <c r="A337" s="331"/>
      <c r="B337" s="331"/>
      <c r="C337" s="331"/>
    </row>
    <row r="338" spans="1:3" ht="14.4" customHeight="1" x14ac:dyDescent="0.3">
      <c r="A338" s="331"/>
      <c r="B338" s="331"/>
      <c r="C338" s="331"/>
    </row>
    <row r="339" spans="1:3" ht="14.4" customHeight="1" x14ac:dyDescent="0.3">
      <c r="A339" s="331"/>
      <c r="B339" s="331"/>
      <c r="C339" s="331"/>
    </row>
    <row r="340" spans="1:3" ht="14.4" customHeight="1" x14ac:dyDescent="0.3">
      <c r="A340" s="331"/>
      <c r="B340" s="331"/>
      <c r="C340" s="331"/>
    </row>
    <row r="341" spans="1:3" ht="14.4" customHeight="1" x14ac:dyDescent="0.3">
      <c r="A341" s="331"/>
      <c r="B341" s="331"/>
      <c r="C341" s="331"/>
    </row>
    <row r="342" spans="1:3" ht="14.4" customHeight="1" x14ac:dyDescent="0.3">
      <c r="A342" s="331"/>
      <c r="B342" s="331"/>
      <c r="C342" s="331"/>
    </row>
    <row r="343" spans="1:3" ht="14.4" customHeight="1" x14ac:dyDescent="0.3">
      <c r="A343" s="331"/>
      <c r="B343" s="331"/>
      <c r="C343" s="331"/>
    </row>
    <row r="344" spans="1:3" ht="14.4" customHeight="1" x14ac:dyDescent="0.3">
      <c r="A344" s="331"/>
      <c r="B344" s="331"/>
      <c r="C344" s="331"/>
    </row>
    <row r="345" spans="1:3" ht="14.4" customHeight="1" x14ac:dyDescent="0.3">
      <c r="A345" s="331"/>
      <c r="B345" s="331"/>
      <c r="C345" s="331"/>
    </row>
    <row r="346" spans="1:3" ht="14.4" customHeight="1" x14ac:dyDescent="0.3">
      <c r="A346" s="331"/>
      <c r="B346" s="331"/>
      <c r="C346" s="331"/>
    </row>
    <row r="347" spans="1:3" ht="14.4" customHeight="1" x14ac:dyDescent="0.3">
      <c r="A347" s="331"/>
      <c r="B347" s="331"/>
      <c r="C347" s="331"/>
    </row>
    <row r="348" spans="1:3" ht="14.4" customHeight="1" x14ac:dyDescent="0.3">
      <c r="A348" s="331"/>
      <c r="B348" s="331"/>
      <c r="C348" s="331"/>
    </row>
    <row r="349" spans="1:3" ht="14.4" customHeight="1" x14ac:dyDescent="0.3">
      <c r="A349" s="331"/>
      <c r="B349" s="331"/>
      <c r="C349" s="331"/>
    </row>
    <row r="350" spans="1:3" ht="14.4" customHeight="1" x14ac:dyDescent="0.3">
      <c r="A350" s="331"/>
      <c r="B350" s="331"/>
      <c r="C350" s="331"/>
    </row>
    <row r="351" spans="1:3" ht="14.4" customHeight="1" x14ac:dyDescent="0.3">
      <c r="A351" s="331"/>
      <c r="B351" s="331"/>
      <c r="C351" s="331"/>
    </row>
    <row r="352" spans="1:3" ht="14.4" customHeight="1" x14ac:dyDescent="0.3">
      <c r="A352" s="331"/>
      <c r="B352" s="331"/>
      <c r="C352" s="331"/>
    </row>
    <row r="353" spans="1:3" ht="14.4" customHeight="1" x14ac:dyDescent="0.3">
      <c r="A353" s="331"/>
      <c r="B353" s="331"/>
      <c r="C353" s="331"/>
    </row>
    <row r="354" spans="1:3" ht="14.4" customHeight="1" x14ac:dyDescent="0.3">
      <c r="A354" s="331"/>
      <c r="B354" s="331"/>
      <c r="C354" s="331"/>
    </row>
    <row r="355" spans="1:3" ht="14.4" customHeight="1" x14ac:dyDescent="0.3">
      <c r="A355" s="331"/>
      <c r="B355" s="331"/>
      <c r="C355" s="331"/>
    </row>
    <row r="356" spans="1:3" ht="14.4" customHeight="1" x14ac:dyDescent="0.3">
      <c r="A356" s="331"/>
      <c r="B356" s="331"/>
      <c r="C356" s="331"/>
    </row>
    <row r="357" spans="1:3" ht="14.4" customHeight="1" x14ac:dyDescent="0.3">
      <c r="A357" s="331"/>
      <c r="B357" s="331"/>
      <c r="C357" s="331"/>
    </row>
    <row r="358" spans="1:3" ht="14.4" customHeight="1" x14ac:dyDescent="0.3">
      <c r="A358" s="331"/>
      <c r="B358" s="331"/>
      <c r="C358" s="331"/>
    </row>
    <row r="359" spans="1:3" ht="14.4" customHeight="1" x14ac:dyDescent="0.3">
      <c r="A359" s="331"/>
      <c r="B359" s="331"/>
      <c r="C359" s="331"/>
    </row>
    <row r="360" spans="1:3" ht="14.4" customHeight="1" x14ac:dyDescent="0.3">
      <c r="A360" s="331"/>
      <c r="B360" s="331"/>
      <c r="C360" s="331"/>
    </row>
    <row r="361" spans="1:3" ht="14.4" customHeight="1" x14ac:dyDescent="0.3">
      <c r="A361" s="331"/>
      <c r="B361" s="331"/>
      <c r="C361" s="331"/>
    </row>
    <row r="362" spans="1:3" ht="14.4" customHeight="1" x14ac:dyDescent="0.3">
      <c r="A362" s="331"/>
      <c r="B362" s="331"/>
      <c r="C362" s="331"/>
    </row>
    <row r="363" spans="1:3" ht="14.4" customHeight="1" x14ac:dyDescent="0.3">
      <c r="A363" s="331"/>
      <c r="B363" s="331"/>
      <c r="C363" s="331"/>
    </row>
    <row r="364" spans="1:3" ht="14.4" customHeight="1" x14ac:dyDescent="0.3">
      <c r="A364" s="331"/>
      <c r="B364" s="331"/>
      <c r="C364" s="331"/>
    </row>
    <row r="365" spans="1:3" ht="14.4" customHeight="1" x14ac:dyDescent="0.3">
      <c r="A365" s="331"/>
      <c r="B365" s="331"/>
      <c r="C365" s="331"/>
    </row>
    <row r="366" spans="1:3" ht="14.4" customHeight="1" x14ac:dyDescent="0.3">
      <c r="A366" s="331"/>
      <c r="B366" s="331"/>
      <c r="C366" s="331"/>
    </row>
    <row r="367" spans="1:3" ht="14.4" customHeight="1" x14ac:dyDescent="0.3">
      <c r="A367" s="331"/>
      <c r="B367" s="331"/>
      <c r="C367" s="331"/>
    </row>
    <row r="368" spans="1:3" ht="14.4" customHeight="1" x14ac:dyDescent="0.3">
      <c r="A368" s="331"/>
      <c r="B368" s="331"/>
      <c r="C368" s="331"/>
    </row>
    <row r="369" spans="1:3" ht="14.4" customHeight="1" x14ac:dyDescent="0.3">
      <c r="A369" s="331"/>
      <c r="B369" s="331"/>
      <c r="C369" s="331"/>
    </row>
    <row r="370" spans="1:3" ht="14.4" customHeight="1" x14ac:dyDescent="0.3">
      <c r="A370" s="331"/>
      <c r="B370" s="331"/>
      <c r="C370" s="331"/>
    </row>
    <row r="371" spans="1:3" ht="14.4" customHeight="1" x14ac:dyDescent="0.3">
      <c r="A371" s="331"/>
      <c r="B371" s="331"/>
      <c r="C371" s="331"/>
    </row>
    <row r="372" spans="1:3" ht="14.4" customHeight="1" x14ac:dyDescent="0.3">
      <c r="A372" s="331"/>
      <c r="B372" s="331"/>
      <c r="C372" s="331"/>
    </row>
    <row r="373" spans="1:3" ht="14.4" customHeight="1" x14ac:dyDescent="0.3">
      <c r="A373" s="331"/>
      <c r="B373" s="331"/>
      <c r="C373" s="331"/>
    </row>
    <row r="374" spans="1:3" ht="14.4" customHeight="1" x14ac:dyDescent="0.3">
      <c r="A374" s="331"/>
      <c r="B374" s="331"/>
      <c r="C374" s="331"/>
    </row>
    <row r="375" spans="1:3" ht="14.4" customHeight="1" x14ac:dyDescent="0.3">
      <c r="A375" s="331"/>
      <c r="B375" s="331"/>
      <c r="C375" s="331"/>
    </row>
    <row r="376" spans="1:3" ht="14.4" customHeight="1" x14ac:dyDescent="0.3">
      <c r="A376" s="331"/>
      <c r="B376" s="331"/>
      <c r="C376" s="331"/>
    </row>
    <row r="377" spans="1:3" ht="14.4" customHeight="1" x14ac:dyDescent="0.3">
      <c r="A377" s="331"/>
      <c r="B377" s="331"/>
      <c r="C377" s="331"/>
    </row>
    <row r="378" spans="1:3" ht="14.4" customHeight="1" x14ac:dyDescent="0.3">
      <c r="A378" s="331"/>
      <c r="B378" s="331"/>
      <c r="C378" s="331"/>
    </row>
    <row r="379" spans="1:3" ht="14.4" customHeight="1" x14ac:dyDescent="0.3">
      <c r="A379" s="331"/>
      <c r="B379" s="331"/>
      <c r="C379" s="331"/>
    </row>
    <row r="380" spans="1:3" ht="14.4" customHeight="1" x14ac:dyDescent="0.3">
      <c r="A380" s="331"/>
      <c r="B380" s="331"/>
      <c r="C380" s="331"/>
    </row>
    <row r="381" spans="1:3" ht="14.4" customHeight="1" x14ac:dyDescent="0.3">
      <c r="A381" s="331"/>
      <c r="B381" s="331"/>
      <c r="C381" s="331"/>
    </row>
    <row r="382" spans="1:3" ht="14.4" customHeight="1" x14ac:dyDescent="0.3">
      <c r="A382" s="331"/>
      <c r="B382" s="331"/>
      <c r="C382" s="331"/>
    </row>
    <row r="383" spans="1:3" ht="14.4" customHeight="1" x14ac:dyDescent="0.3">
      <c r="A383" s="331"/>
      <c r="B383" s="331"/>
      <c r="C383" s="331"/>
    </row>
    <row r="384" spans="1:3" ht="14.4" customHeight="1" x14ac:dyDescent="0.3">
      <c r="A384" s="331"/>
      <c r="B384" s="331"/>
      <c r="C384" s="331"/>
    </row>
    <row r="385" spans="1:3" ht="14.4" customHeight="1" x14ac:dyDescent="0.3">
      <c r="A385" s="331"/>
      <c r="B385" s="331"/>
      <c r="C385" s="331"/>
    </row>
    <row r="386" spans="1:3" ht="14.4" customHeight="1" x14ac:dyDescent="0.3">
      <c r="A386" s="331"/>
      <c r="B386" s="331"/>
      <c r="C386" s="331"/>
    </row>
    <row r="387" spans="1:3" ht="14.4" customHeight="1" x14ac:dyDescent="0.3">
      <c r="A387" s="331"/>
      <c r="B387" s="331"/>
      <c r="C387" s="331"/>
    </row>
    <row r="388" spans="1:3" ht="14.4" customHeight="1" x14ac:dyDescent="0.3">
      <c r="A388" s="331"/>
      <c r="B388" s="331"/>
      <c r="C388" s="331"/>
    </row>
    <row r="389" spans="1:3" ht="14.4" customHeight="1" x14ac:dyDescent="0.3">
      <c r="A389" s="331"/>
      <c r="B389" s="331"/>
      <c r="C389" s="331"/>
    </row>
    <row r="390" spans="1:3" ht="14.4" customHeight="1" x14ac:dyDescent="0.3">
      <c r="A390" s="331"/>
      <c r="B390" s="331"/>
      <c r="C390" s="331"/>
    </row>
    <row r="391" spans="1:3" ht="14.4" customHeight="1" x14ac:dyDescent="0.3">
      <c r="A391" s="331"/>
      <c r="B391" s="331"/>
      <c r="C391" s="331"/>
    </row>
    <row r="392" spans="1:3" ht="14.4" customHeight="1" x14ac:dyDescent="0.3">
      <c r="A392" s="331"/>
      <c r="B392" s="331"/>
      <c r="C392" s="331"/>
    </row>
    <row r="393" spans="1:3" ht="14.4" customHeight="1" x14ac:dyDescent="0.3">
      <c r="A393" s="331"/>
      <c r="B393" s="331"/>
      <c r="C393" s="331"/>
    </row>
    <row r="394" spans="1:3" ht="14.4" customHeight="1" x14ac:dyDescent="0.3">
      <c r="A394" s="331"/>
      <c r="B394" s="331"/>
      <c r="C394" s="331"/>
    </row>
    <row r="395" spans="1:3" ht="14.4" customHeight="1" x14ac:dyDescent="0.3">
      <c r="A395" s="331"/>
      <c r="B395" s="331"/>
      <c r="C395" s="331"/>
    </row>
    <row r="396" spans="1:3" ht="14.4" customHeight="1" x14ac:dyDescent="0.3">
      <c r="A396" s="331"/>
      <c r="B396" s="331"/>
      <c r="C396" s="331"/>
    </row>
    <row r="397" spans="1:3" ht="14.4" customHeight="1" x14ac:dyDescent="0.3">
      <c r="A397" s="331"/>
      <c r="B397" s="331"/>
      <c r="C397" s="331"/>
    </row>
    <row r="398" spans="1:3" ht="14.4" customHeight="1" x14ac:dyDescent="0.3">
      <c r="A398" s="331"/>
      <c r="B398" s="331"/>
      <c r="C398" s="331"/>
    </row>
    <row r="399" spans="1:3" ht="14.4" customHeight="1" x14ac:dyDescent="0.3">
      <c r="A399" s="331"/>
      <c r="B399" s="331"/>
      <c r="C399" s="331"/>
    </row>
    <row r="400" spans="1:3" ht="14.4" customHeight="1" x14ac:dyDescent="0.3">
      <c r="A400" s="331"/>
      <c r="B400" s="331"/>
      <c r="C400" s="331"/>
    </row>
    <row r="401" spans="1:3" ht="14.4" customHeight="1" x14ac:dyDescent="0.3">
      <c r="A401" s="331"/>
      <c r="B401" s="331"/>
      <c r="C401" s="331"/>
    </row>
    <row r="402" spans="1:3" ht="14.4" customHeight="1" x14ac:dyDescent="0.3">
      <c r="A402" s="331"/>
      <c r="B402" s="331"/>
      <c r="C402" s="331"/>
    </row>
    <row r="403" spans="1:3" ht="14.4" customHeight="1" x14ac:dyDescent="0.3">
      <c r="A403" s="331"/>
      <c r="B403" s="331"/>
      <c r="C403" s="331"/>
    </row>
    <row r="404" spans="1:3" ht="14.4" customHeight="1" x14ac:dyDescent="0.3">
      <c r="A404" s="331"/>
      <c r="B404" s="331"/>
      <c r="C404" s="331"/>
    </row>
    <row r="405" spans="1:3" ht="14.4" customHeight="1" x14ac:dyDescent="0.3">
      <c r="A405" s="331"/>
      <c r="B405" s="331"/>
      <c r="C405" s="331"/>
    </row>
    <row r="406" spans="1:3" ht="14.4" customHeight="1" x14ac:dyDescent="0.3">
      <c r="A406" s="331"/>
      <c r="B406" s="331"/>
      <c r="C406" s="331"/>
    </row>
    <row r="407" spans="1:3" ht="14.4" customHeight="1" x14ac:dyDescent="0.3">
      <c r="A407" s="331"/>
      <c r="B407" s="331"/>
      <c r="C407" s="331"/>
    </row>
    <row r="408" spans="1:3" ht="14.4" customHeight="1" x14ac:dyDescent="0.3">
      <c r="A408" s="331"/>
      <c r="B408" s="331"/>
      <c r="C408" s="331"/>
    </row>
    <row r="409" spans="1:3" ht="14.4" customHeight="1" x14ac:dyDescent="0.3">
      <c r="A409" s="331"/>
      <c r="B409" s="331"/>
      <c r="C409" s="331"/>
    </row>
    <row r="410" spans="1:3" ht="14.4" customHeight="1" x14ac:dyDescent="0.3">
      <c r="A410" s="331"/>
      <c r="B410" s="331"/>
      <c r="C410" s="331"/>
    </row>
    <row r="411" spans="1:3" ht="14.4" customHeight="1" x14ac:dyDescent="0.3">
      <c r="A411" s="331"/>
      <c r="B411" s="331"/>
      <c r="C411" s="331"/>
    </row>
    <row r="412" spans="1:3" ht="14.4" customHeight="1" x14ac:dyDescent="0.3">
      <c r="A412" s="331"/>
      <c r="B412" s="331"/>
      <c r="C412" s="331"/>
    </row>
    <row r="413" spans="1:3" ht="14.4" customHeight="1" x14ac:dyDescent="0.3">
      <c r="A413" s="331"/>
      <c r="B413" s="331"/>
      <c r="C413" s="331"/>
    </row>
    <row r="414" spans="1:3" ht="14.4" customHeight="1" x14ac:dyDescent="0.3">
      <c r="A414" s="331"/>
      <c r="B414" s="331"/>
      <c r="C414" s="331"/>
    </row>
    <row r="415" spans="1:3" ht="14.4" customHeight="1" x14ac:dyDescent="0.3">
      <c r="A415" s="331"/>
      <c r="B415" s="331"/>
      <c r="C415" s="331"/>
    </row>
    <row r="416" spans="1:3" ht="14.4" customHeight="1" x14ac:dyDescent="0.3">
      <c r="A416" s="331"/>
      <c r="B416" s="331"/>
      <c r="C416" s="331"/>
    </row>
    <row r="417" spans="1:3" ht="14.4" customHeight="1" x14ac:dyDescent="0.3">
      <c r="A417" s="331"/>
      <c r="B417" s="331"/>
      <c r="C417" s="331"/>
    </row>
    <row r="418" spans="1:3" ht="14.4" customHeight="1" x14ac:dyDescent="0.3">
      <c r="A418" s="331"/>
      <c r="B418" s="331"/>
      <c r="C418" s="331"/>
    </row>
    <row r="419" spans="1:3" ht="14.4" customHeight="1" x14ac:dyDescent="0.3">
      <c r="A419" s="331"/>
      <c r="B419" s="331"/>
      <c r="C419" s="331"/>
    </row>
    <row r="420" spans="1:3" ht="14.4" customHeight="1" x14ac:dyDescent="0.3">
      <c r="A420" s="331"/>
      <c r="B420" s="331"/>
      <c r="C420" s="331"/>
    </row>
    <row r="421" spans="1:3" ht="14.4" customHeight="1" x14ac:dyDescent="0.3">
      <c r="A421" s="331"/>
      <c r="B421" s="331"/>
      <c r="C421" s="331"/>
    </row>
    <row r="422" spans="1:3" ht="14.4" customHeight="1" x14ac:dyDescent="0.3">
      <c r="A422" s="331"/>
      <c r="B422" s="331"/>
      <c r="C422" s="331"/>
    </row>
    <row r="423" spans="1:3" ht="14.4" customHeight="1" x14ac:dyDescent="0.3">
      <c r="A423" s="331"/>
      <c r="B423" s="331"/>
      <c r="C423" s="331"/>
    </row>
    <row r="424" spans="1:3" ht="14.4" customHeight="1" x14ac:dyDescent="0.3">
      <c r="A424" s="331"/>
      <c r="B424" s="331"/>
      <c r="C424" s="331"/>
    </row>
    <row r="425" spans="1:3" ht="14.4" customHeight="1" x14ac:dyDescent="0.3">
      <c r="A425" s="331"/>
      <c r="B425" s="331"/>
      <c r="C425" s="331"/>
    </row>
    <row r="426" spans="1:3" ht="14.4" customHeight="1" x14ac:dyDescent="0.3">
      <c r="A426" s="331"/>
      <c r="B426" s="331"/>
      <c r="C426" s="331"/>
    </row>
    <row r="427" spans="1:3" ht="14.4" customHeight="1" x14ac:dyDescent="0.3">
      <c r="A427" s="331"/>
      <c r="B427" s="331"/>
      <c r="C427" s="331"/>
    </row>
    <row r="428" spans="1:3" ht="14.4" customHeight="1" x14ac:dyDescent="0.3">
      <c r="A428" s="331"/>
      <c r="B428" s="331"/>
      <c r="C428" s="331"/>
    </row>
    <row r="429" spans="1:3" ht="14.4" customHeight="1" x14ac:dyDescent="0.3">
      <c r="A429" s="331"/>
      <c r="B429" s="331"/>
      <c r="C429" s="331"/>
    </row>
    <row r="430" spans="1:3" ht="14.4" customHeight="1" x14ac:dyDescent="0.3">
      <c r="A430" s="331"/>
      <c r="B430" s="331"/>
      <c r="C430" s="331"/>
    </row>
    <row r="431" spans="1:3" ht="14.4" customHeight="1" x14ac:dyDescent="0.3">
      <c r="A431" s="331"/>
      <c r="B431" s="331"/>
      <c r="C431" s="331"/>
    </row>
    <row r="432" spans="1:3" ht="14.4" customHeight="1" x14ac:dyDescent="0.3">
      <c r="A432" s="331"/>
      <c r="B432" s="331"/>
      <c r="C432" s="331"/>
    </row>
    <row r="433" spans="1:3" ht="14.4" customHeight="1" x14ac:dyDescent="0.3">
      <c r="A433" s="331"/>
      <c r="B433" s="331"/>
      <c r="C433" s="331"/>
    </row>
    <row r="434" spans="1:3" ht="14.4" customHeight="1" x14ac:dyDescent="0.3">
      <c r="A434" s="331"/>
      <c r="B434" s="331"/>
      <c r="C434" s="331"/>
    </row>
    <row r="435" spans="1:3" ht="14.4" customHeight="1" x14ac:dyDescent="0.3">
      <c r="A435" s="331"/>
      <c r="B435" s="331"/>
      <c r="C435" s="331"/>
    </row>
    <row r="436" spans="1:3" ht="14.4" customHeight="1" x14ac:dyDescent="0.3">
      <c r="A436" s="331"/>
      <c r="B436" s="331"/>
      <c r="C436" s="331"/>
    </row>
    <row r="437" spans="1:3" ht="14.4" customHeight="1" x14ac:dyDescent="0.3">
      <c r="A437" s="331"/>
      <c r="B437" s="331"/>
      <c r="C437" s="331"/>
    </row>
    <row r="438" spans="1:3" ht="14.4" customHeight="1" x14ac:dyDescent="0.3">
      <c r="A438" s="331"/>
      <c r="B438" s="331"/>
      <c r="C438" s="331"/>
    </row>
    <row r="439" spans="1:3" ht="14.4" customHeight="1" x14ac:dyDescent="0.3">
      <c r="A439" s="331"/>
      <c r="B439" s="331"/>
      <c r="C439" s="331"/>
    </row>
    <row r="440" spans="1:3" ht="14.4" customHeight="1" x14ac:dyDescent="0.3">
      <c r="A440" s="331"/>
      <c r="B440" s="331"/>
      <c r="C440" s="331"/>
    </row>
    <row r="441" spans="1:3" ht="14.4" customHeight="1" x14ac:dyDescent="0.3">
      <c r="A441" s="331"/>
      <c r="B441" s="331"/>
      <c r="C441" s="331"/>
    </row>
    <row r="442" spans="1:3" ht="14.4" customHeight="1" x14ac:dyDescent="0.3">
      <c r="A442" s="331"/>
      <c r="B442" s="331"/>
      <c r="C442" s="331"/>
    </row>
    <row r="443" spans="1:3" ht="14.4" customHeight="1" x14ac:dyDescent="0.3">
      <c r="A443" s="331"/>
      <c r="B443" s="331"/>
      <c r="C443" s="331"/>
    </row>
    <row r="444" spans="1:3" ht="14.4" customHeight="1" x14ac:dyDescent="0.3">
      <c r="A444" s="331"/>
      <c r="B444" s="331"/>
      <c r="C444" s="331"/>
    </row>
    <row r="445" spans="1:3" ht="14.4" customHeight="1" x14ac:dyDescent="0.3">
      <c r="A445" s="331"/>
      <c r="B445" s="331"/>
      <c r="C445" s="331"/>
    </row>
    <row r="446" spans="1:3" ht="14.4" customHeight="1" x14ac:dyDescent="0.3">
      <c r="A446" s="331"/>
      <c r="B446" s="331"/>
      <c r="C446" s="331"/>
    </row>
    <row r="447" spans="1:3" ht="14.4" customHeight="1" x14ac:dyDescent="0.3">
      <c r="A447" s="331"/>
      <c r="B447" s="331"/>
      <c r="C447" s="331"/>
    </row>
    <row r="448" spans="1:3" ht="14.4" customHeight="1" x14ac:dyDescent="0.3">
      <c r="A448" s="331"/>
      <c r="B448" s="331"/>
      <c r="C448" s="331"/>
    </row>
    <row r="449" spans="1:3" ht="14.4" customHeight="1" x14ac:dyDescent="0.3">
      <c r="A449" s="331"/>
      <c r="B449" s="331"/>
      <c r="C449" s="331"/>
    </row>
    <row r="450" spans="1:3" ht="14.4" customHeight="1" x14ac:dyDescent="0.3">
      <c r="A450" s="331"/>
      <c r="B450" s="331"/>
      <c r="C450" s="331"/>
    </row>
    <row r="451" spans="1:3" ht="14.4" customHeight="1" x14ac:dyDescent="0.3">
      <c r="A451" s="331"/>
      <c r="B451" s="331"/>
      <c r="C451" s="331"/>
    </row>
    <row r="452" spans="1:3" ht="14.4" customHeight="1" x14ac:dyDescent="0.3">
      <c r="A452" s="331"/>
      <c r="B452" s="331"/>
      <c r="C452" s="331"/>
    </row>
    <row r="453" spans="1:3" ht="14.4" customHeight="1" x14ac:dyDescent="0.3">
      <c r="A453" s="331"/>
      <c r="B453" s="331"/>
      <c r="C453" s="331"/>
    </row>
    <row r="454" spans="1:3" ht="14.4" customHeight="1" x14ac:dyDescent="0.3">
      <c r="A454" s="331"/>
      <c r="B454" s="331"/>
      <c r="C454" s="331"/>
    </row>
    <row r="455" spans="1:3" ht="14.4" customHeight="1" x14ac:dyDescent="0.3">
      <c r="A455" s="331"/>
      <c r="B455" s="331"/>
      <c r="C455" s="331"/>
    </row>
    <row r="456" spans="1:3" ht="14.4" customHeight="1" x14ac:dyDescent="0.3">
      <c r="A456" s="331"/>
      <c r="B456" s="331"/>
      <c r="C456" s="331"/>
    </row>
    <row r="457" spans="1:3" ht="14.4" customHeight="1" x14ac:dyDescent="0.3">
      <c r="A457" s="331"/>
      <c r="B457" s="331"/>
      <c r="C457" s="331"/>
    </row>
    <row r="458" spans="1:3" ht="14.4" customHeight="1" x14ac:dyDescent="0.3">
      <c r="A458" s="331"/>
      <c r="B458" s="331"/>
      <c r="C458" s="331"/>
    </row>
    <row r="459" spans="1:3" ht="14.4" customHeight="1" x14ac:dyDescent="0.3">
      <c r="A459" s="331"/>
      <c r="B459" s="331"/>
      <c r="C459" s="331"/>
    </row>
    <row r="460" spans="1:3" ht="14.4" customHeight="1" x14ac:dyDescent="0.3">
      <c r="A460" s="331"/>
      <c r="B460" s="331"/>
      <c r="C460" s="331"/>
    </row>
    <row r="461" spans="1:3" ht="14.4" customHeight="1" x14ac:dyDescent="0.3">
      <c r="A461" s="331"/>
      <c r="B461" s="331"/>
      <c r="C461" s="331"/>
    </row>
    <row r="462" spans="1:3" ht="14.4" customHeight="1" x14ac:dyDescent="0.3">
      <c r="A462" s="331"/>
      <c r="B462" s="331"/>
      <c r="C462" s="331"/>
    </row>
    <row r="463" spans="1:3" ht="14.4" customHeight="1" x14ac:dyDescent="0.3">
      <c r="A463" s="331"/>
      <c r="B463" s="331"/>
      <c r="C463" s="331"/>
    </row>
    <row r="464" spans="1:3" ht="14.4" customHeight="1" x14ac:dyDescent="0.3">
      <c r="A464" s="331"/>
      <c r="B464" s="331"/>
      <c r="C464" s="331"/>
    </row>
    <row r="465" spans="1:3" ht="14.4" customHeight="1" x14ac:dyDescent="0.3">
      <c r="A465" s="331"/>
      <c r="B465" s="331"/>
      <c r="C465" s="331"/>
    </row>
    <row r="466" spans="1:3" ht="14.4" customHeight="1" x14ac:dyDescent="0.3">
      <c r="A466" s="331"/>
      <c r="B466" s="331"/>
      <c r="C466" s="331"/>
    </row>
    <row r="467" spans="1:3" ht="14.4" customHeight="1" x14ac:dyDescent="0.3">
      <c r="A467" s="331"/>
      <c r="B467" s="331"/>
      <c r="C467" s="331"/>
    </row>
    <row r="468" spans="1:3" ht="14.4" customHeight="1" x14ac:dyDescent="0.3">
      <c r="A468" s="331"/>
      <c r="B468" s="331"/>
      <c r="C468" s="331"/>
    </row>
    <row r="469" spans="1:3" ht="14.4" customHeight="1" x14ac:dyDescent="0.3">
      <c r="A469" s="331"/>
      <c r="B469" s="331"/>
      <c r="C469" s="331"/>
    </row>
    <row r="470" spans="1:3" ht="14.4" customHeight="1" x14ac:dyDescent="0.3">
      <c r="A470" s="331"/>
      <c r="B470" s="331"/>
      <c r="C470" s="331"/>
    </row>
    <row r="471" spans="1:3" ht="14.4" customHeight="1" x14ac:dyDescent="0.3">
      <c r="A471" s="331"/>
      <c r="B471" s="331"/>
      <c r="C471" s="331"/>
    </row>
    <row r="472" spans="1:3" ht="14.4" customHeight="1" x14ac:dyDescent="0.3">
      <c r="A472" s="331"/>
      <c r="B472" s="331"/>
      <c r="C472" s="331"/>
    </row>
    <row r="473" spans="1:3" ht="14.4" customHeight="1" x14ac:dyDescent="0.3">
      <c r="A473" s="331"/>
      <c r="B473" s="331"/>
      <c r="C473" s="331"/>
    </row>
    <row r="474" spans="1:3" ht="14.4" customHeight="1" x14ac:dyDescent="0.3">
      <c r="A474" s="331"/>
      <c r="B474" s="331"/>
      <c r="C474" s="331"/>
    </row>
    <row r="475" spans="1:3" ht="14.4" customHeight="1" x14ac:dyDescent="0.3">
      <c r="A475" s="331"/>
      <c r="B475" s="331"/>
      <c r="C475" s="331"/>
    </row>
    <row r="476" spans="1:3" ht="14.4" customHeight="1" x14ac:dyDescent="0.3">
      <c r="A476" s="331"/>
      <c r="B476" s="331"/>
      <c r="C476" s="331"/>
    </row>
    <row r="477" spans="1:3" ht="14.4" customHeight="1" x14ac:dyDescent="0.3">
      <c r="A477" s="331"/>
      <c r="B477" s="331"/>
      <c r="C477" s="331"/>
    </row>
    <row r="478" spans="1:3" ht="14.4" customHeight="1" x14ac:dyDescent="0.3">
      <c r="A478" s="331"/>
      <c r="B478" s="331"/>
      <c r="C478" s="331"/>
    </row>
    <row r="479" spans="1:3" ht="14.4" customHeight="1" x14ac:dyDescent="0.3">
      <c r="A479" s="331"/>
      <c r="B479" s="331"/>
      <c r="C479" s="331"/>
    </row>
    <row r="480" spans="1:3" ht="14.4" customHeight="1" x14ac:dyDescent="0.3">
      <c r="A480" s="331"/>
      <c r="B480" s="331"/>
      <c r="C480" s="331"/>
    </row>
    <row r="481" spans="1:3" ht="14.4" customHeight="1" x14ac:dyDescent="0.3">
      <c r="A481" s="331"/>
      <c r="B481" s="331"/>
      <c r="C481" s="331"/>
    </row>
    <row r="482" spans="1:3" ht="14.4" customHeight="1" x14ac:dyDescent="0.3">
      <c r="A482" s="331"/>
      <c r="B482" s="331"/>
      <c r="C482" s="331"/>
    </row>
    <row r="483" spans="1:3" ht="14.4" customHeight="1" x14ac:dyDescent="0.3">
      <c r="A483" s="331"/>
      <c r="B483" s="331"/>
      <c r="C483" s="331"/>
    </row>
    <row r="484" spans="1:3" ht="14.4" customHeight="1" x14ac:dyDescent="0.3">
      <c r="A484" s="331"/>
      <c r="B484" s="331"/>
      <c r="C484" s="331"/>
    </row>
    <row r="485" spans="1:3" ht="14.4" customHeight="1" x14ac:dyDescent="0.3">
      <c r="A485" s="331"/>
      <c r="B485" s="331"/>
      <c r="C485" s="331"/>
    </row>
    <row r="486" spans="1:3" ht="14.4" customHeight="1" x14ac:dyDescent="0.3">
      <c r="A486" s="331"/>
      <c r="B486" s="331"/>
      <c r="C486" s="331"/>
    </row>
    <row r="487" spans="1:3" ht="14.4" customHeight="1" x14ac:dyDescent="0.3">
      <c r="A487" s="331"/>
      <c r="B487" s="331"/>
      <c r="C487" s="331"/>
    </row>
    <row r="488" spans="1:3" ht="14.4" customHeight="1" x14ac:dyDescent="0.3">
      <c r="A488" s="331"/>
      <c r="B488" s="331"/>
      <c r="C488" s="331"/>
    </row>
    <row r="489" spans="1:3" ht="14.4" customHeight="1" x14ac:dyDescent="0.3">
      <c r="A489" s="331"/>
      <c r="B489" s="331"/>
      <c r="C489" s="331"/>
    </row>
    <row r="490" spans="1:3" ht="14.4" customHeight="1" x14ac:dyDescent="0.3">
      <c r="A490" s="331"/>
      <c r="B490" s="331"/>
      <c r="C490" s="331"/>
    </row>
    <row r="491" spans="1:3" ht="14.4" customHeight="1" x14ac:dyDescent="0.3">
      <c r="A491" s="331"/>
      <c r="B491" s="331"/>
      <c r="C491" s="331"/>
    </row>
    <row r="492" spans="1:3" ht="14.4" customHeight="1" x14ac:dyDescent="0.3">
      <c r="A492" s="331"/>
      <c r="B492" s="331"/>
      <c r="C492" s="331"/>
    </row>
    <row r="493" spans="1:3" ht="14.4" customHeight="1" x14ac:dyDescent="0.3">
      <c r="A493" s="331"/>
      <c r="B493" s="331"/>
      <c r="C493" s="331"/>
    </row>
    <row r="494" spans="1:3" ht="14.4" customHeight="1" x14ac:dyDescent="0.3">
      <c r="A494" s="331"/>
      <c r="B494" s="331"/>
      <c r="C494" s="331"/>
    </row>
    <row r="495" spans="1:3" ht="14.4" customHeight="1" x14ac:dyDescent="0.3">
      <c r="A495" s="331"/>
      <c r="B495" s="331"/>
      <c r="C495" s="331"/>
    </row>
    <row r="496" spans="1:3" ht="14.4" customHeight="1" x14ac:dyDescent="0.3">
      <c r="A496" s="331"/>
      <c r="B496" s="331"/>
      <c r="C496" s="331"/>
    </row>
    <row r="497" spans="1:3" ht="14.4" customHeight="1" x14ac:dyDescent="0.3">
      <c r="A497" s="331"/>
      <c r="B497" s="331"/>
      <c r="C497" s="331"/>
    </row>
    <row r="498" spans="1:3" ht="14.4" customHeight="1" x14ac:dyDescent="0.3">
      <c r="A498" s="331"/>
      <c r="B498" s="331"/>
      <c r="C498" s="331"/>
    </row>
    <row r="499" spans="1:3" ht="14.4" customHeight="1" x14ac:dyDescent="0.3">
      <c r="A499" s="331"/>
      <c r="B499" s="331"/>
      <c r="C499" s="331"/>
    </row>
    <row r="500" spans="1:3" ht="14.4" customHeight="1" x14ac:dyDescent="0.3">
      <c r="A500" s="331"/>
      <c r="B500" s="331"/>
      <c r="C500" s="331"/>
    </row>
    <row r="501" spans="1:3" ht="14.4" customHeight="1" x14ac:dyDescent="0.3">
      <c r="A501" s="331"/>
      <c r="B501" s="331"/>
      <c r="C501" s="331"/>
    </row>
    <row r="502" spans="1:3" ht="14.4" customHeight="1" x14ac:dyDescent="0.3">
      <c r="A502" s="331"/>
      <c r="B502" s="331"/>
      <c r="C502" s="331"/>
    </row>
    <row r="503" spans="1:3" ht="14.4" customHeight="1" x14ac:dyDescent="0.3">
      <c r="A503" s="331"/>
      <c r="B503" s="331"/>
      <c r="C503" s="331"/>
    </row>
    <row r="504" spans="1:3" ht="14.4" customHeight="1" x14ac:dyDescent="0.3">
      <c r="A504" s="331"/>
      <c r="B504" s="331"/>
      <c r="C504" s="331"/>
    </row>
    <row r="505" spans="1:3" ht="14.4" customHeight="1" x14ac:dyDescent="0.3">
      <c r="A505" s="331"/>
      <c r="B505" s="331"/>
      <c r="C505" s="331"/>
    </row>
    <row r="506" spans="1:3" ht="14.4" customHeight="1" x14ac:dyDescent="0.3">
      <c r="A506" s="331"/>
      <c r="B506" s="331"/>
      <c r="C506" s="331"/>
    </row>
    <row r="507" spans="1:3" ht="14.4" customHeight="1" x14ac:dyDescent="0.3">
      <c r="A507" s="331"/>
      <c r="B507" s="331"/>
      <c r="C507" s="331"/>
    </row>
    <row r="508" spans="1:3" ht="14.4" customHeight="1" x14ac:dyDescent="0.3">
      <c r="A508" s="331"/>
      <c r="B508" s="331"/>
      <c r="C508" s="331"/>
    </row>
    <row r="509" spans="1:3" ht="14.4" customHeight="1" x14ac:dyDescent="0.3">
      <c r="A509" s="331"/>
      <c r="B509" s="331"/>
      <c r="C509" s="331"/>
    </row>
    <row r="510" spans="1:3" ht="14.4" customHeight="1" x14ac:dyDescent="0.3">
      <c r="A510" s="331"/>
      <c r="B510" s="331"/>
      <c r="C510" s="331"/>
    </row>
    <row r="511" spans="1:3" ht="14.4" customHeight="1" x14ac:dyDescent="0.3">
      <c r="A511" s="331"/>
      <c r="B511" s="331"/>
      <c r="C511" s="331"/>
    </row>
    <row r="512" spans="1:3" ht="14.4" customHeight="1" x14ac:dyDescent="0.3">
      <c r="A512" s="331"/>
      <c r="B512" s="331"/>
      <c r="C512" s="331"/>
    </row>
    <row r="513" spans="1:3" ht="14.4" customHeight="1" x14ac:dyDescent="0.3">
      <c r="A513" s="331"/>
      <c r="B513" s="331"/>
      <c r="C513" s="331"/>
    </row>
    <row r="514" spans="1:3" ht="14.4" customHeight="1" x14ac:dyDescent="0.3">
      <c r="A514" s="331"/>
      <c r="B514" s="331"/>
      <c r="C514" s="331"/>
    </row>
    <row r="515" spans="1:3" ht="14.4" customHeight="1" x14ac:dyDescent="0.3">
      <c r="A515" s="331"/>
      <c r="B515" s="331"/>
      <c r="C515" s="331"/>
    </row>
    <row r="516" spans="1:3" ht="14.4" customHeight="1" x14ac:dyDescent="0.3">
      <c r="A516" s="331"/>
      <c r="B516" s="331"/>
      <c r="C516" s="331"/>
    </row>
    <row r="517" spans="1:3" ht="14.4" customHeight="1" x14ac:dyDescent="0.3">
      <c r="A517" s="331"/>
      <c r="B517" s="331"/>
      <c r="C517" s="331"/>
    </row>
    <row r="518" spans="1:3" ht="14.4" customHeight="1" x14ac:dyDescent="0.3">
      <c r="A518" s="331"/>
      <c r="B518" s="331"/>
      <c r="C518" s="331"/>
    </row>
    <row r="519" spans="1:3" ht="14.4" customHeight="1" x14ac:dyDescent="0.3">
      <c r="A519" s="331"/>
      <c r="B519" s="331"/>
      <c r="C519" s="331"/>
    </row>
    <row r="520" spans="1:3" ht="14.4" customHeight="1" x14ac:dyDescent="0.3">
      <c r="A520" s="331"/>
      <c r="B520" s="331"/>
      <c r="C520" s="331"/>
    </row>
    <row r="521" spans="1:3" ht="14.4" customHeight="1" x14ac:dyDescent="0.3">
      <c r="A521" s="331"/>
      <c r="B521" s="331"/>
      <c r="C521" s="331"/>
    </row>
    <row r="522" spans="1:3" ht="14.4" customHeight="1" x14ac:dyDescent="0.3">
      <c r="A522" s="331"/>
      <c r="B522" s="331"/>
      <c r="C522" s="331"/>
    </row>
    <row r="523" spans="1:3" ht="14.4" customHeight="1" x14ac:dyDescent="0.3">
      <c r="A523" s="331"/>
      <c r="B523" s="331"/>
      <c r="C523" s="331"/>
    </row>
    <row r="524" spans="1:3" ht="14.4" customHeight="1" x14ac:dyDescent="0.3">
      <c r="A524" s="331"/>
      <c r="B524" s="331"/>
      <c r="C524" s="331"/>
    </row>
    <row r="525" spans="1:3" ht="14.4" customHeight="1" x14ac:dyDescent="0.3">
      <c r="A525" s="331"/>
      <c r="B525" s="331"/>
      <c r="C525" s="331"/>
    </row>
    <row r="526" spans="1:3" ht="14.4" customHeight="1" x14ac:dyDescent="0.3">
      <c r="A526" s="331"/>
      <c r="B526" s="331"/>
      <c r="C526" s="331"/>
    </row>
    <row r="527" spans="1:3" ht="14.4" customHeight="1" x14ac:dyDescent="0.3">
      <c r="A527" s="331"/>
      <c r="B527" s="331"/>
      <c r="C527" s="331"/>
    </row>
    <row r="528" spans="1:3" ht="14.4" customHeight="1" x14ac:dyDescent="0.3">
      <c r="A528" s="331"/>
      <c r="B528" s="331"/>
      <c r="C528" s="331"/>
    </row>
    <row r="529" spans="1:3" ht="14.4" customHeight="1" x14ac:dyDescent="0.3">
      <c r="A529" s="331"/>
      <c r="B529" s="331"/>
      <c r="C529" s="331"/>
    </row>
    <row r="530" spans="1:3" ht="14.4" customHeight="1" x14ac:dyDescent="0.3">
      <c r="A530" s="331"/>
      <c r="B530" s="331"/>
      <c r="C530" s="331"/>
    </row>
    <row r="531" spans="1:3" ht="14.4" customHeight="1" x14ac:dyDescent="0.3">
      <c r="A531" s="331"/>
      <c r="B531" s="331"/>
      <c r="C531" s="331"/>
    </row>
    <row r="532" spans="1:3" ht="14.4" customHeight="1" x14ac:dyDescent="0.3">
      <c r="A532" s="331"/>
      <c r="B532" s="331"/>
      <c r="C532" s="331"/>
    </row>
    <row r="533" spans="1:3" ht="14.4" customHeight="1" x14ac:dyDescent="0.3">
      <c r="A533" s="331"/>
      <c r="B533" s="331"/>
      <c r="C533" s="331"/>
    </row>
    <row r="534" spans="1:3" ht="14.4" customHeight="1" x14ac:dyDescent="0.3">
      <c r="A534" s="331"/>
      <c r="B534" s="331"/>
      <c r="C534" s="331"/>
    </row>
    <row r="535" spans="1:3" ht="14.4" customHeight="1" x14ac:dyDescent="0.3">
      <c r="A535" s="331"/>
      <c r="B535" s="331"/>
      <c r="C535" s="331"/>
    </row>
    <row r="536" spans="1:3" ht="14.4" customHeight="1" x14ac:dyDescent="0.3">
      <c r="A536" s="331"/>
      <c r="B536" s="331"/>
      <c r="C536" s="331"/>
    </row>
    <row r="537" spans="1:3" ht="14.4" customHeight="1" x14ac:dyDescent="0.3">
      <c r="A537" s="331"/>
      <c r="B537" s="331"/>
      <c r="C537" s="331"/>
    </row>
    <row r="538" spans="1:3" ht="14.4" customHeight="1" x14ac:dyDescent="0.3">
      <c r="A538" s="331"/>
      <c r="B538" s="331"/>
      <c r="C538" s="331"/>
    </row>
    <row r="539" spans="1:3" ht="14.4" customHeight="1" x14ac:dyDescent="0.3">
      <c r="A539" s="331"/>
      <c r="B539" s="331"/>
      <c r="C539" s="331"/>
    </row>
    <row r="540" spans="1:3" ht="14.4" customHeight="1" x14ac:dyDescent="0.3">
      <c r="A540" s="331"/>
      <c r="B540" s="331"/>
      <c r="C540" s="331"/>
    </row>
    <row r="541" spans="1:3" ht="14.4" customHeight="1" x14ac:dyDescent="0.3">
      <c r="A541" s="331"/>
      <c r="B541" s="331"/>
      <c r="C541" s="331"/>
    </row>
    <row r="542" spans="1:3" ht="14.4" customHeight="1" x14ac:dyDescent="0.3">
      <c r="A542" s="331"/>
      <c r="B542" s="331"/>
      <c r="C542" s="331"/>
    </row>
    <row r="543" spans="1:3" ht="14.4" customHeight="1" x14ac:dyDescent="0.3">
      <c r="A543" s="331"/>
      <c r="B543" s="331"/>
      <c r="C543" s="331"/>
    </row>
    <row r="544" spans="1:3" ht="14.4" customHeight="1" x14ac:dyDescent="0.3">
      <c r="A544" s="331"/>
      <c r="B544" s="331"/>
      <c r="C544" s="331"/>
    </row>
    <row r="545" spans="1:3" ht="14.4" customHeight="1" x14ac:dyDescent="0.3">
      <c r="A545" s="331"/>
      <c r="B545" s="331"/>
      <c r="C545" s="331"/>
    </row>
    <row r="546" spans="1:3" ht="14.4" customHeight="1" x14ac:dyDescent="0.3">
      <c r="A546" s="331"/>
      <c r="B546" s="331"/>
      <c r="C546" s="331"/>
    </row>
    <row r="547" spans="1:3" ht="14.4" customHeight="1" x14ac:dyDescent="0.3">
      <c r="A547" s="331"/>
      <c r="B547" s="331"/>
      <c r="C547" s="331"/>
    </row>
    <row r="548" spans="1:3" ht="14.4" customHeight="1" x14ac:dyDescent="0.3">
      <c r="A548" s="331"/>
      <c r="B548" s="331"/>
      <c r="C548" s="331"/>
    </row>
    <row r="549" spans="1:3" ht="14.4" customHeight="1" x14ac:dyDescent="0.3">
      <c r="A549" s="331"/>
      <c r="B549" s="331"/>
      <c r="C549" s="331"/>
    </row>
    <row r="550" spans="1:3" ht="14.4" customHeight="1" x14ac:dyDescent="0.3">
      <c r="A550" s="331"/>
      <c r="B550" s="331"/>
      <c r="C550" s="331"/>
    </row>
    <row r="551" spans="1:3" ht="14.4" customHeight="1" x14ac:dyDescent="0.3">
      <c r="A551" s="331"/>
      <c r="B551" s="331"/>
      <c r="C551" s="331"/>
    </row>
    <row r="552" spans="1:3" ht="14.4" customHeight="1" x14ac:dyDescent="0.3">
      <c r="A552" s="331"/>
      <c r="B552" s="331"/>
      <c r="C552" s="331"/>
    </row>
    <row r="553" spans="1:3" ht="14.4" customHeight="1" x14ac:dyDescent="0.3">
      <c r="A553" s="331"/>
      <c r="B553" s="331"/>
      <c r="C553" s="331"/>
    </row>
    <row r="554" spans="1:3" ht="14.4" customHeight="1" x14ac:dyDescent="0.3">
      <c r="A554" s="331"/>
      <c r="B554" s="331"/>
      <c r="C554" s="331"/>
    </row>
    <row r="555" spans="1:3" ht="14.4" customHeight="1" x14ac:dyDescent="0.3">
      <c r="A555" s="331"/>
      <c r="B555" s="331"/>
      <c r="C555" s="331"/>
    </row>
    <row r="556" spans="1:3" ht="14.4" customHeight="1" x14ac:dyDescent="0.3">
      <c r="A556" s="331"/>
      <c r="B556" s="331"/>
      <c r="C556" s="331"/>
    </row>
    <row r="557" spans="1:3" ht="14.4" customHeight="1" x14ac:dyDescent="0.3">
      <c r="A557" s="331"/>
      <c r="B557" s="331"/>
      <c r="C557" s="331"/>
    </row>
    <row r="558" spans="1:3" ht="14.4" customHeight="1" x14ac:dyDescent="0.3">
      <c r="A558" s="331"/>
      <c r="B558" s="331"/>
      <c r="C558" s="331"/>
    </row>
    <row r="559" spans="1:3" ht="14.4" customHeight="1" x14ac:dyDescent="0.3">
      <c r="A559" s="331"/>
      <c r="B559" s="331"/>
      <c r="C559" s="331"/>
    </row>
    <row r="560" spans="1:3" ht="14.4" customHeight="1" x14ac:dyDescent="0.3">
      <c r="A560" s="331"/>
      <c r="B560" s="331"/>
      <c r="C560" s="331"/>
    </row>
    <row r="561" spans="1:3" ht="14.4" customHeight="1" x14ac:dyDescent="0.3">
      <c r="A561" s="331"/>
      <c r="B561" s="331"/>
      <c r="C561" s="331"/>
    </row>
    <row r="562" spans="1:3" ht="14.4" customHeight="1" x14ac:dyDescent="0.3">
      <c r="A562" s="331"/>
      <c r="B562" s="331"/>
      <c r="C562" s="331"/>
    </row>
    <row r="563" spans="1:3" ht="14.4" customHeight="1" x14ac:dyDescent="0.3">
      <c r="A563" s="331"/>
      <c r="B563" s="331"/>
      <c r="C563" s="331"/>
    </row>
    <row r="564" spans="1:3" ht="14.4" customHeight="1" x14ac:dyDescent="0.3">
      <c r="A564" s="331"/>
      <c r="B564" s="331"/>
      <c r="C564" s="331"/>
    </row>
    <row r="565" spans="1:3" ht="14.4" customHeight="1" x14ac:dyDescent="0.3">
      <c r="A565" s="331"/>
      <c r="B565" s="331"/>
      <c r="C565" s="331"/>
    </row>
    <row r="566" spans="1:3" ht="14.4" customHeight="1" x14ac:dyDescent="0.3">
      <c r="A566" s="331"/>
      <c r="B566" s="331"/>
      <c r="C566" s="331"/>
    </row>
    <row r="567" spans="1:3" ht="14.4" customHeight="1" x14ac:dyDescent="0.3">
      <c r="A567" s="331"/>
      <c r="B567" s="331"/>
      <c r="C567" s="331"/>
    </row>
    <row r="568" spans="1:3" ht="14.4" customHeight="1" x14ac:dyDescent="0.3">
      <c r="A568" s="331"/>
      <c r="B568" s="331"/>
      <c r="C568" s="331"/>
    </row>
    <row r="569" spans="1:3" ht="14.4" customHeight="1" x14ac:dyDescent="0.3">
      <c r="A569" s="331"/>
      <c r="B569" s="331"/>
      <c r="C569" s="331"/>
    </row>
    <row r="570" spans="1:3" ht="14.4" customHeight="1" x14ac:dyDescent="0.3">
      <c r="A570" s="331"/>
      <c r="B570" s="331"/>
      <c r="C570" s="331"/>
    </row>
    <row r="571" spans="1:3" ht="14.4" customHeight="1" x14ac:dyDescent="0.3">
      <c r="A571" s="331"/>
      <c r="B571" s="331"/>
      <c r="C571" s="331"/>
    </row>
    <row r="572" spans="1:3" ht="14.4" customHeight="1" x14ac:dyDescent="0.3">
      <c r="A572" s="331"/>
      <c r="B572" s="331"/>
      <c r="C572" s="331"/>
    </row>
    <row r="573" spans="1:3" ht="14.4" customHeight="1" x14ac:dyDescent="0.3">
      <c r="A573" s="331"/>
      <c r="B573" s="331"/>
      <c r="C573" s="331"/>
    </row>
    <row r="574" spans="1:3" ht="14.4" customHeight="1" x14ac:dyDescent="0.3">
      <c r="A574" s="331"/>
      <c r="B574" s="331"/>
      <c r="C574" s="331"/>
    </row>
    <row r="575" spans="1:3" ht="14.4" customHeight="1" x14ac:dyDescent="0.3">
      <c r="A575" s="331"/>
      <c r="B575" s="331"/>
      <c r="C575" s="331"/>
    </row>
    <row r="576" spans="1:3" ht="14.4" customHeight="1" x14ac:dyDescent="0.3">
      <c r="A576" s="331"/>
      <c r="B576" s="331"/>
      <c r="C576" s="331"/>
    </row>
    <row r="577" spans="1:3" ht="14.4" customHeight="1" x14ac:dyDescent="0.3">
      <c r="A577" s="331"/>
      <c r="B577" s="331"/>
      <c r="C577" s="331"/>
    </row>
    <row r="578" spans="1:3" ht="14.4" customHeight="1" x14ac:dyDescent="0.3">
      <c r="A578" s="331"/>
      <c r="B578" s="331"/>
      <c r="C578" s="331"/>
    </row>
    <row r="579" spans="1:3" ht="14.4" customHeight="1" x14ac:dyDescent="0.3">
      <c r="A579" s="331"/>
      <c r="B579" s="331"/>
      <c r="C579" s="331"/>
    </row>
    <row r="580" spans="1:3" ht="14.4" customHeight="1" x14ac:dyDescent="0.3">
      <c r="A580" s="331"/>
      <c r="B580" s="331"/>
      <c r="C580" s="331"/>
    </row>
    <row r="581" spans="1:3" ht="14.4" customHeight="1" x14ac:dyDescent="0.3">
      <c r="A581" s="331"/>
      <c r="B581" s="331"/>
      <c r="C581" s="331"/>
    </row>
    <row r="582" spans="1:3" ht="14.4" customHeight="1" x14ac:dyDescent="0.3">
      <c r="A582" s="331"/>
      <c r="B582" s="331"/>
      <c r="C582" s="331"/>
    </row>
    <row r="583" spans="1:3" ht="14.4" customHeight="1" x14ac:dyDescent="0.3">
      <c r="A583" s="331"/>
      <c r="B583" s="331"/>
      <c r="C583" s="331"/>
    </row>
    <row r="584" spans="1:3" ht="14.4" customHeight="1" x14ac:dyDescent="0.3">
      <c r="A584" s="331"/>
      <c r="B584" s="331"/>
      <c r="C584" s="331"/>
    </row>
    <row r="585" spans="1:3" ht="14.4" customHeight="1" x14ac:dyDescent="0.3">
      <c r="A585" s="331"/>
      <c r="B585" s="331"/>
      <c r="C585" s="331"/>
    </row>
    <row r="586" spans="1:3" ht="14.4" customHeight="1" x14ac:dyDescent="0.3">
      <c r="A586" s="331"/>
      <c r="B586" s="331"/>
      <c r="C586" s="331"/>
    </row>
    <row r="587" spans="1:3" ht="14.4" customHeight="1" x14ac:dyDescent="0.3">
      <c r="A587" s="331"/>
      <c r="B587" s="331"/>
      <c r="C587" s="331"/>
    </row>
    <row r="588" spans="1:3" ht="14.4" customHeight="1" x14ac:dyDescent="0.3">
      <c r="A588" s="331"/>
      <c r="B588" s="331"/>
      <c r="C588" s="331"/>
    </row>
    <row r="589" spans="1:3" ht="14.4" customHeight="1" x14ac:dyDescent="0.3">
      <c r="A589" s="331"/>
      <c r="B589" s="331"/>
      <c r="C589" s="331"/>
    </row>
    <row r="590" spans="1:3" ht="14.4" customHeight="1" x14ac:dyDescent="0.3">
      <c r="A590" s="331"/>
      <c r="B590" s="331"/>
      <c r="C590" s="331"/>
    </row>
    <row r="591" spans="1:3" ht="14.4" customHeight="1" x14ac:dyDescent="0.3">
      <c r="A591" s="331"/>
      <c r="B591" s="331"/>
      <c r="C591" s="331"/>
    </row>
    <row r="592" spans="1:3" ht="14.4" customHeight="1" x14ac:dyDescent="0.3">
      <c r="A592" s="331"/>
      <c r="B592" s="331"/>
      <c r="C592" s="331"/>
    </row>
    <row r="593" spans="1:3" ht="14.4" customHeight="1" x14ac:dyDescent="0.3">
      <c r="A593" s="331"/>
      <c r="B593" s="331"/>
      <c r="C593" s="331"/>
    </row>
    <row r="594" spans="1:3" ht="14.4" customHeight="1" x14ac:dyDescent="0.3">
      <c r="A594" s="331"/>
      <c r="B594" s="331"/>
      <c r="C594" s="331"/>
    </row>
    <row r="595" spans="1:3" ht="14.4" customHeight="1" x14ac:dyDescent="0.3">
      <c r="A595" s="331"/>
      <c r="B595" s="331"/>
      <c r="C595" s="331"/>
    </row>
    <row r="596" spans="1:3" ht="14.4" customHeight="1" x14ac:dyDescent="0.3">
      <c r="A596" s="331"/>
      <c r="B596" s="331"/>
      <c r="C596" s="331"/>
    </row>
    <row r="597" spans="1:3" ht="14.4" customHeight="1" x14ac:dyDescent="0.3">
      <c r="A597" s="331"/>
      <c r="B597" s="331"/>
      <c r="C597" s="331"/>
    </row>
    <row r="598" spans="1:3" ht="14.4" customHeight="1" x14ac:dyDescent="0.3">
      <c r="A598" s="331"/>
      <c r="B598" s="331"/>
      <c r="C598" s="331"/>
    </row>
    <row r="599" spans="1:3" ht="14.4" customHeight="1" x14ac:dyDescent="0.3">
      <c r="A599" s="331"/>
      <c r="B599" s="331"/>
      <c r="C599" s="331"/>
    </row>
    <row r="600" spans="1:3" ht="14.4" customHeight="1" x14ac:dyDescent="0.3">
      <c r="A600" s="331"/>
      <c r="B600" s="331"/>
      <c r="C600" s="331"/>
    </row>
    <row r="601" spans="1:3" ht="14.4" customHeight="1" x14ac:dyDescent="0.3">
      <c r="A601" s="331"/>
      <c r="B601" s="331"/>
      <c r="C601" s="331"/>
    </row>
    <row r="602" spans="1:3" ht="14.4" customHeight="1" x14ac:dyDescent="0.3">
      <c r="A602" s="331"/>
      <c r="B602" s="331"/>
      <c r="C602" s="331"/>
    </row>
    <row r="603" spans="1:3" ht="14.4" customHeight="1" x14ac:dyDescent="0.3">
      <c r="A603" s="331"/>
      <c r="B603" s="331"/>
      <c r="C603" s="331"/>
    </row>
    <row r="604" spans="1:3" ht="14.4" customHeight="1" x14ac:dyDescent="0.3">
      <c r="A604" s="331"/>
      <c r="B604" s="331"/>
      <c r="C604" s="331"/>
    </row>
    <row r="605" spans="1:3" ht="14.4" customHeight="1" x14ac:dyDescent="0.3">
      <c r="A605" s="331"/>
      <c r="B605" s="331"/>
      <c r="C605" s="331"/>
    </row>
    <row r="606" spans="1:3" ht="14.4" customHeight="1" x14ac:dyDescent="0.3">
      <c r="A606" s="331"/>
      <c r="B606" s="331"/>
      <c r="C606" s="331"/>
    </row>
    <row r="607" spans="1:3" ht="14.4" customHeight="1" x14ac:dyDescent="0.3">
      <c r="A607" s="331"/>
      <c r="B607" s="331"/>
      <c r="C607" s="331"/>
    </row>
    <row r="608" spans="1:3" ht="14.4" customHeight="1" x14ac:dyDescent="0.3">
      <c r="A608" s="331"/>
      <c r="B608" s="331"/>
      <c r="C608" s="331"/>
    </row>
    <row r="609" spans="1:3" ht="14.4" customHeight="1" x14ac:dyDescent="0.3">
      <c r="A609" s="331"/>
      <c r="B609" s="331"/>
      <c r="C609" s="331"/>
    </row>
    <row r="610" spans="1:3" ht="14.4" customHeight="1" x14ac:dyDescent="0.3">
      <c r="A610" s="331"/>
      <c r="B610" s="331"/>
      <c r="C610" s="331"/>
    </row>
    <row r="611" spans="1:3" ht="14.4" customHeight="1" x14ac:dyDescent="0.3">
      <c r="A611" s="331"/>
      <c r="B611" s="331"/>
      <c r="C611" s="331"/>
    </row>
    <row r="612" spans="1:3" ht="14.4" customHeight="1" x14ac:dyDescent="0.3">
      <c r="A612" s="331"/>
      <c r="B612" s="331"/>
      <c r="C612" s="331"/>
    </row>
    <row r="613" spans="1:3" ht="14.4" customHeight="1" x14ac:dyDescent="0.3">
      <c r="A613" s="331"/>
      <c r="B613" s="331"/>
      <c r="C613" s="331"/>
    </row>
    <row r="614" spans="1:3" ht="14.4" customHeight="1" x14ac:dyDescent="0.3">
      <c r="A614" s="331"/>
      <c r="B614" s="331"/>
      <c r="C614" s="331"/>
    </row>
    <row r="615" spans="1:3" ht="14.4" customHeight="1" x14ac:dyDescent="0.3">
      <c r="A615" s="331"/>
      <c r="B615" s="331"/>
      <c r="C615" s="331"/>
    </row>
    <row r="616" spans="1:3" ht="14.4" customHeight="1" x14ac:dyDescent="0.3">
      <c r="A616" s="331"/>
      <c r="B616" s="331"/>
      <c r="C616" s="331"/>
    </row>
    <row r="617" spans="1:3" ht="14.4" customHeight="1" x14ac:dyDescent="0.3">
      <c r="A617" s="331"/>
      <c r="B617" s="331"/>
      <c r="C617" s="331"/>
    </row>
    <row r="618" spans="1:3" ht="14.4" customHeight="1" x14ac:dyDescent="0.3">
      <c r="A618" s="331"/>
      <c r="B618" s="331"/>
      <c r="C618" s="331"/>
    </row>
    <row r="619" spans="1:3" ht="14.4" customHeight="1" x14ac:dyDescent="0.3">
      <c r="A619" s="331"/>
      <c r="B619" s="331"/>
      <c r="C619" s="331"/>
    </row>
    <row r="620" spans="1:3" ht="14.4" customHeight="1" x14ac:dyDescent="0.3">
      <c r="A620" s="331"/>
      <c r="B620" s="331"/>
      <c r="C620" s="331"/>
    </row>
    <row r="621" spans="1:3" ht="14.4" customHeight="1" x14ac:dyDescent="0.3">
      <c r="A621" s="331"/>
      <c r="B621" s="331"/>
      <c r="C621" s="331"/>
    </row>
    <row r="622" spans="1:3" ht="14.4" customHeight="1" x14ac:dyDescent="0.3">
      <c r="A622" s="331"/>
      <c r="B622" s="331"/>
      <c r="C622" s="331"/>
    </row>
    <row r="623" spans="1:3" ht="14.4" customHeight="1" x14ac:dyDescent="0.3">
      <c r="A623" s="331"/>
      <c r="B623" s="331"/>
      <c r="C623" s="331"/>
    </row>
    <row r="624" spans="1:3" ht="14.4" customHeight="1" x14ac:dyDescent="0.3">
      <c r="A624" s="331"/>
      <c r="B624" s="331"/>
      <c r="C624" s="331"/>
    </row>
    <row r="625" spans="1:3" ht="14.4" customHeight="1" x14ac:dyDescent="0.3">
      <c r="A625" s="331"/>
      <c r="B625" s="331"/>
      <c r="C625" s="331"/>
    </row>
    <row r="626" spans="1:3" ht="14.4" customHeight="1" x14ac:dyDescent="0.3">
      <c r="A626" s="331"/>
      <c r="B626" s="331"/>
      <c r="C626" s="331"/>
    </row>
    <row r="627" spans="1:3" ht="14.4" customHeight="1" x14ac:dyDescent="0.3">
      <c r="A627" s="331"/>
      <c r="B627" s="331"/>
      <c r="C627" s="331"/>
    </row>
    <row r="628" spans="1:3" ht="14.4" customHeight="1" x14ac:dyDescent="0.3">
      <c r="A628" s="331"/>
      <c r="B628" s="331"/>
      <c r="C628" s="331"/>
    </row>
    <row r="629" spans="1:3" ht="14.4" customHeight="1" x14ac:dyDescent="0.3">
      <c r="A629" s="331"/>
      <c r="B629" s="331"/>
      <c r="C629" s="331"/>
    </row>
    <row r="630" spans="1:3" ht="14.4" customHeight="1" x14ac:dyDescent="0.3">
      <c r="A630" s="331"/>
      <c r="B630" s="331"/>
      <c r="C630" s="331"/>
    </row>
    <row r="631" spans="1:3" ht="14.4" customHeight="1" x14ac:dyDescent="0.3">
      <c r="A631" s="331"/>
      <c r="B631" s="331"/>
      <c r="C631" s="331"/>
    </row>
    <row r="632" spans="1:3" ht="14.4" customHeight="1" x14ac:dyDescent="0.3">
      <c r="A632" s="331"/>
      <c r="B632" s="331"/>
      <c r="C632" s="331"/>
    </row>
    <row r="633" spans="1:3" ht="14.4" customHeight="1" x14ac:dyDescent="0.3">
      <c r="A633" s="331"/>
      <c r="B633" s="331"/>
      <c r="C633" s="331"/>
    </row>
    <row r="634" spans="1:3" ht="14.4" customHeight="1" x14ac:dyDescent="0.3">
      <c r="A634" s="331"/>
      <c r="B634" s="331"/>
      <c r="C634" s="331"/>
    </row>
    <row r="635" spans="1:3" ht="14.4" customHeight="1" x14ac:dyDescent="0.3">
      <c r="A635" s="331"/>
      <c r="B635" s="331"/>
      <c r="C635" s="331"/>
    </row>
    <row r="636" spans="1:3" ht="14.4" customHeight="1" x14ac:dyDescent="0.3">
      <c r="A636" s="331"/>
      <c r="B636" s="331"/>
      <c r="C636" s="331"/>
    </row>
    <row r="637" spans="1:3" ht="14.4" customHeight="1" x14ac:dyDescent="0.3">
      <c r="A637" s="331"/>
      <c r="B637" s="331"/>
      <c r="C637" s="331"/>
    </row>
    <row r="638" spans="1:3" ht="14.4" customHeight="1" x14ac:dyDescent="0.3">
      <c r="A638" s="331"/>
      <c r="B638" s="331"/>
      <c r="C638" s="331"/>
    </row>
    <row r="639" spans="1:3" ht="14.4" customHeight="1" x14ac:dyDescent="0.3">
      <c r="A639" s="331"/>
      <c r="B639" s="331"/>
      <c r="C639" s="331"/>
    </row>
    <row r="640" spans="1:3" ht="14.4" customHeight="1" x14ac:dyDescent="0.3">
      <c r="A640" s="331"/>
      <c r="B640" s="331"/>
      <c r="C640" s="331"/>
    </row>
    <row r="641" spans="1:3" ht="14.4" customHeight="1" x14ac:dyDescent="0.3">
      <c r="A641" s="331"/>
      <c r="B641" s="331"/>
      <c r="C641" s="331"/>
    </row>
    <row r="642" spans="1:3" ht="14.4" customHeight="1" x14ac:dyDescent="0.3">
      <c r="A642" s="331"/>
      <c r="B642" s="331"/>
      <c r="C642" s="331"/>
    </row>
    <row r="643" spans="1:3" ht="14.4" customHeight="1" x14ac:dyDescent="0.3">
      <c r="A643" s="331"/>
      <c r="B643" s="331"/>
      <c r="C643" s="331"/>
    </row>
    <row r="644" spans="1:3" ht="14.4" customHeight="1" x14ac:dyDescent="0.3">
      <c r="A644" s="331"/>
      <c r="B644" s="331"/>
      <c r="C644" s="331"/>
    </row>
    <row r="645" spans="1:3" ht="14.4" customHeight="1" x14ac:dyDescent="0.3">
      <c r="A645" s="331"/>
      <c r="B645" s="331"/>
      <c r="C645" s="331"/>
    </row>
    <row r="646" spans="1:3" ht="14.4" customHeight="1" x14ac:dyDescent="0.3">
      <c r="A646" s="331"/>
      <c r="B646" s="331"/>
      <c r="C646" s="331"/>
    </row>
    <row r="647" spans="1:3" ht="14.4" customHeight="1" x14ac:dyDescent="0.3">
      <c r="A647" s="331"/>
      <c r="B647" s="331"/>
      <c r="C647" s="331"/>
    </row>
    <row r="648" spans="1:3" ht="14.4" customHeight="1" x14ac:dyDescent="0.3">
      <c r="A648" s="331"/>
      <c r="B648" s="331"/>
      <c r="C648" s="331"/>
    </row>
    <row r="649" spans="1:3" ht="14.4" customHeight="1" x14ac:dyDescent="0.3">
      <c r="A649" s="331"/>
      <c r="B649" s="331"/>
      <c r="C649" s="331"/>
    </row>
    <row r="650" spans="1:3" ht="14.4" customHeight="1" x14ac:dyDescent="0.3">
      <c r="A650" s="331"/>
      <c r="B650" s="331"/>
      <c r="C650" s="331"/>
    </row>
    <row r="651" spans="1:3" ht="14.4" customHeight="1" x14ac:dyDescent="0.3">
      <c r="A651" s="331"/>
      <c r="B651" s="331"/>
      <c r="C651" s="331"/>
    </row>
    <row r="652" spans="1:3" ht="14.4" customHeight="1" x14ac:dyDescent="0.3">
      <c r="A652" s="331"/>
      <c r="B652" s="331"/>
      <c r="C652" s="331"/>
    </row>
    <row r="653" spans="1:3" ht="14.4" customHeight="1" x14ac:dyDescent="0.3">
      <c r="A653" s="331"/>
      <c r="B653" s="331"/>
      <c r="C653" s="331"/>
    </row>
    <row r="654" spans="1:3" ht="14.4" customHeight="1" x14ac:dyDescent="0.3">
      <c r="A654" s="331"/>
      <c r="B654" s="331"/>
      <c r="C654" s="331"/>
    </row>
    <row r="655" spans="1:3" ht="14.4" customHeight="1" x14ac:dyDescent="0.3">
      <c r="A655" s="331"/>
      <c r="B655" s="331"/>
      <c r="C655" s="331"/>
    </row>
    <row r="656" spans="1:3" ht="14.4" customHeight="1" x14ac:dyDescent="0.3">
      <c r="A656" s="331"/>
      <c r="B656" s="331"/>
      <c r="C656" s="331"/>
    </row>
    <row r="657" spans="1:3" ht="14.4" customHeight="1" x14ac:dyDescent="0.3">
      <c r="A657" s="331"/>
      <c r="B657" s="331"/>
      <c r="C657" s="331"/>
    </row>
    <row r="658" spans="1:3" ht="14.4" customHeight="1" x14ac:dyDescent="0.3">
      <c r="A658" s="331"/>
      <c r="B658" s="331"/>
      <c r="C658" s="331"/>
    </row>
    <row r="659" spans="1:3" ht="14.4" customHeight="1" x14ac:dyDescent="0.3">
      <c r="A659" s="331"/>
      <c r="B659" s="331"/>
      <c r="C659" s="331"/>
    </row>
    <row r="660" spans="1:3" ht="14.4" customHeight="1" x14ac:dyDescent="0.3">
      <c r="A660" s="331"/>
      <c r="B660" s="331"/>
      <c r="C660" s="331"/>
    </row>
    <row r="661" spans="1:3" ht="14.4" customHeight="1" x14ac:dyDescent="0.3">
      <c r="A661" s="331"/>
      <c r="B661" s="331"/>
      <c r="C661" s="331"/>
    </row>
    <row r="662" spans="1:3" ht="14.4" customHeight="1" x14ac:dyDescent="0.3">
      <c r="A662" s="331"/>
      <c r="B662" s="331"/>
      <c r="C662" s="331"/>
    </row>
    <row r="663" spans="1:3" ht="14.4" customHeight="1" x14ac:dyDescent="0.3">
      <c r="A663" s="331"/>
      <c r="B663" s="331"/>
      <c r="C663" s="331"/>
    </row>
    <row r="664" spans="1:3" ht="14.4" customHeight="1" x14ac:dyDescent="0.3">
      <c r="A664" s="331"/>
      <c r="B664" s="331"/>
      <c r="C664" s="331"/>
    </row>
    <row r="665" spans="1:3" ht="14.4" customHeight="1" x14ac:dyDescent="0.3">
      <c r="A665" s="331"/>
      <c r="B665" s="331"/>
      <c r="C665" s="331"/>
    </row>
    <row r="666" spans="1:3" ht="14.4" customHeight="1" x14ac:dyDescent="0.3">
      <c r="A666" s="331"/>
      <c r="B666" s="331"/>
      <c r="C666" s="331"/>
    </row>
    <row r="667" spans="1:3" ht="14.4" customHeight="1" x14ac:dyDescent="0.3">
      <c r="A667" s="331"/>
      <c r="B667" s="331"/>
      <c r="C667" s="331"/>
    </row>
    <row r="668" spans="1:3" ht="14.4" customHeight="1" x14ac:dyDescent="0.3">
      <c r="A668" s="331"/>
      <c r="B668" s="331"/>
      <c r="C668" s="331"/>
    </row>
    <row r="669" spans="1:3" ht="14.4" customHeight="1" x14ac:dyDescent="0.3">
      <c r="A669" s="331"/>
      <c r="B669" s="331"/>
      <c r="C669" s="331"/>
    </row>
    <row r="670" spans="1:3" ht="14.4" customHeight="1" x14ac:dyDescent="0.3">
      <c r="A670" s="331"/>
      <c r="B670" s="331"/>
      <c r="C670" s="331"/>
    </row>
    <row r="671" spans="1:3" ht="14.4" customHeight="1" x14ac:dyDescent="0.3">
      <c r="A671" s="331"/>
      <c r="B671" s="331"/>
      <c r="C671" s="331"/>
    </row>
    <row r="672" spans="1:3" ht="14.4" customHeight="1" x14ac:dyDescent="0.3">
      <c r="A672" s="331"/>
      <c r="B672" s="331"/>
      <c r="C672" s="331"/>
    </row>
    <row r="673" spans="1:3" ht="14.4" customHeight="1" x14ac:dyDescent="0.3">
      <c r="A673" s="331"/>
      <c r="B673" s="331"/>
      <c r="C673" s="331"/>
    </row>
    <row r="674" spans="1:3" ht="14.4" customHeight="1" x14ac:dyDescent="0.3">
      <c r="A674" s="331"/>
      <c r="B674" s="331"/>
      <c r="C674" s="331"/>
    </row>
    <row r="675" spans="1:3" ht="14.4" customHeight="1" x14ac:dyDescent="0.3">
      <c r="A675" s="331"/>
      <c r="B675" s="331"/>
      <c r="C675" s="331"/>
    </row>
    <row r="676" spans="1:3" ht="14.4" customHeight="1" x14ac:dyDescent="0.3">
      <c r="A676" s="331"/>
      <c r="B676" s="331"/>
      <c r="C676" s="331"/>
    </row>
    <row r="677" spans="1:3" ht="14.4" customHeight="1" x14ac:dyDescent="0.3">
      <c r="A677" s="331"/>
      <c r="B677" s="331"/>
      <c r="C677" s="331"/>
    </row>
    <row r="678" spans="1:3" ht="14.4" customHeight="1" x14ac:dyDescent="0.3">
      <c r="A678" s="331"/>
      <c r="B678" s="331"/>
      <c r="C678" s="331"/>
    </row>
    <row r="679" spans="1:3" ht="14.4" customHeight="1" x14ac:dyDescent="0.3">
      <c r="A679" s="331"/>
      <c r="B679" s="331"/>
      <c r="C679" s="331"/>
    </row>
    <row r="680" spans="1:3" ht="14.4" customHeight="1" x14ac:dyDescent="0.3">
      <c r="A680" s="331"/>
      <c r="B680" s="331"/>
      <c r="C680" s="331"/>
    </row>
    <row r="681" spans="1:3" ht="14.4" customHeight="1" x14ac:dyDescent="0.3">
      <c r="A681" s="331"/>
      <c r="B681" s="331"/>
      <c r="C681" s="331"/>
    </row>
    <row r="682" spans="1:3" ht="14.4" customHeight="1" x14ac:dyDescent="0.3">
      <c r="A682" s="331"/>
      <c r="B682" s="331"/>
      <c r="C682" s="331"/>
    </row>
    <row r="683" spans="1:3" ht="14.4" customHeight="1" x14ac:dyDescent="0.3">
      <c r="A683" s="331"/>
      <c r="B683" s="331"/>
      <c r="C683" s="331"/>
    </row>
    <row r="684" spans="1:3" ht="14.4" customHeight="1" x14ac:dyDescent="0.3">
      <c r="A684" s="331"/>
      <c r="B684" s="331"/>
      <c r="C684" s="331"/>
    </row>
    <row r="685" spans="1:3" ht="14.4" customHeight="1" x14ac:dyDescent="0.3">
      <c r="A685" s="331"/>
      <c r="B685" s="331"/>
      <c r="C685" s="331"/>
    </row>
    <row r="686" spans="1:3" ht="14.4" customHeight="1" x14ac:dyDescent="0.3">
      <c r="A686" s="331"/>
      <c r="B686" s="331"/>
      <c r="C686" s="331"/>
    </row>
    <row r="687" spans="1:3" ht="14.4" customHeight="1" x14ac:dyDescent="0.3">
      <c r="A687" s="331"/>
      <c r="B687" s="331"/>
      <c r="C687" s="331"/>
    </row>
    <row r="688" spans="1:3" ht="14.4" customHeight="1" x14ac:dyDescent="0.3">
      <c r="A688" s="331"/>
      <c r="B688" s="331"/>
      <c r="C688" s="331"/>
    </row>
    <row r="689" spans="1:3" ht="14.4" customHeight="1" x14ac:dyDescent="0.3">
      <c r="A689" s="331"/>
      <c r="B689" s="331"/>
      <c r="C689" s="331"/>
    </row>
    <row r="690" spans="1:3" ht="14.4" customHeight="1" x14ac:dyDescent="0.3">
      <c r="A690" s="331"/>
      <c r="B690" s="331"/>
      <c r="C690" s="331"/>
    </row>
    <row r="691" spans="1:3" ht="14.4" customHeight="1" x14ac:dyDescent="0.3">
      <c r="A691" s="331"/>
      <c r="B691" s="331"/>
      <c r="C691" s="331"/>
    </row>
    <row r="692" spans="1:3" ht="14.4" customHeight="1" x14ac:dyDescent="0.3">
      <c r="A692" s="331"/>
      <c r="B692" s="331"/>
      <c r="C692" s="331"/>
    </row>
    <row r="693" spans="1:3" ht="14.4" customHeight="1" x14ac:dyDescent="0.3">
      <c r="A693" s="331"/>
      <c r="B693" s="331"/>
      <c r="C693" s="331"/>
    </row>
    <row r="694" spans="1:3" ht="14.4" customHeight="1" x14ac:dyDescent="0.3">
      <c r="A694" s="331"/>
      <c r="B694" s="331"/>
      <c r="C694" s="331"/>
    </row>
    <row r="695" spans="1:3" ht="14.4" customHeight="1" x14ac:dyDescent="0.3">
      <c r="A695" s="331"/>
      <c r="B695" s="331"/>
      <c r="C695" s="331"/>
    </row>
    <row r="696" spans="1:3" ht="14.4" customHeight="1" x14ac:dyDescent="0.3">
      <c r="A696" s="331"/>
      <c r="B696" s="331"/>
      <c r="C696" s="331"/>
    </row>
    <row r="697" spans="1:3" ht="14.4" customHeight="1" x14ac:dyDescent="0.3">
      <c r="A697" s="331"/>
      <c r="B697" s="331"/>
      <c r="C697" s="331"/>
    </row>
    <row r="698" spans="1:3" ht="14.4" customHeight="1" x14ac:dyDescent="0.3">
      <c r="A698" s="331"/>
      <c r="B698" s="331"/>
      <c r="C698" s="331"/>
    </row>
    <row r="699" spans="1:3" ht="14.4" customHeight="1" x14ac:dyDescent="0.3">
      <c r="A699" s="331"/>
      <c r="B699" s="331"/>
      <c r="C699" s="331"/>
    </row>
    <row r="700" spans="1:3" ht="14.4" customHeight="1" x14ac:dyDescent="0.3">
      <c r="A700" s="331"/>
      <c r="B700" s="331"/>
      <c r="C700" s="331"/>
    </row>
    <row r="701" spans="1:3" ht="14.4" customHeight="1" x14ac:dyDescent="0.3">
      <c r="A701" s="331"/>
      <c r="B701" s="331"/>
      <c r="C701" s="331"/>
    </row>
    <row r="702" spans="1:3" ht="14.4" customHeight="1" x14ac:dyDescent="0.3">
      <c r="A702" s="331"/>
      <c r="B702" s="331"/>
      <c r="C702" s="331"/>
    </row>
    <row r="703" spans="1:3" ht="14.4" customHeight="1" x14ac:dyDescent="0.3">
      <c r="A703" s="331"/>
      <c r="B703" s="331"/>
      <c r="C703" s="331"/>
    </row>
    <row r="704" spans="1:3" ht="14.4" customHeight="1" x14ac:dyDescent="0.3">
      <c r="A704" s="331"/>
      <c r="B704" s="331"/>
      <c r="C704" s="331"/>
    </row>
    <row r="705" spans="1:3" ht="14.4" customHeight="1" x14ac:dyDescent="0.3">
      <c r="A705" s="331"/>
      <c r="B705" s="331"/>
      <c r="C705" s="331"/>
    </row>
    <row r="706" spans="1:3" ht="14.4" customHeight="1" x14ac:dyDescent="0.3">
      <c r="A706" s="331"/>
      <c r="B706" s="331"/>
      <c r="C706" s="331"/>
    </row>
    <row r="707" spans="1:3" ht="14.4" customHeight="1" x14ac:dyDescent="0.3">
      <c r="A707" s="331"/>
      <c r="B707" s="331"/>
      <c r="C707" s="331"/>
    </row>
    <row r="708" spans="1:3" ht="14.4" customHeight="1" x14ac:dyDescent="0.3">
      <c r="A708" s="331"/>
      <c r="B708" s="331"/>
      <c r="C708" s="331"/>
    </row>
    <row r="709" spans="1:3" ht="14.4" customHeight="1" x14ac:dyDescent="0.3">
      <c r="A709" s="331"/>
      <c r="B709" s="331"/>
      <c r="C709" s="331"/>
    </row>
    <row r="710" spans="1:3" ht="14.4" customHeight="1" x14ac:dyDescent="0.3">
      <c r="A710" s="331"/>
      <c r="B710" s="331"/>
      <c r="C710" s="331"/>
    </row>
    <row r="711" spans="1:3" ht="14.4" customHeight="1" x14ac:dyDescent="0.3">
      <c r="A711" s="331"/>
      <c r="B711" s="331"/>
      <c r="C711" s="331"/>
    </row>
    <row r="712" spans="1:3" ht="14.4" customHeight="1" x14ac:dyDescent="0.3">
      <c r="A712" s="331"/>
      <c r="B712" s="331"/>
      <c r="C712" s="331"/>
    </row>
    <row r="713" spans="1:3" ht="14.4" customHeight="1" x14ac:dyDescent="0.3">
      <c r="A713" s="331"/>
      <c r="B713" s="331"/>
      <c r="C713" s="331"/>
    </row>
    <row r="714" spans="1:3" ht="14.4" customHeight="1" x14ac:dyDescent="0.3">
      <c r="A714" s="331"/>
      <c r="B714" s="331"/>
      <c r="C714" s="331"/>
    </row>
    <row r="715" spans="1:3" ht="14.4" customHeight="1" x14ac:dyDescent="0.3">
      <c r="A715" s="331"/>
      <c r="B715" s="331"/>
      <c r="C715" s="331"/>
    </row>
    <row r="716" spans="1:3" ht="14.4" customHeight="1" x14ac:dyDescent="0.3">
      <c r="A716" s="331"/>
      <c r="B716" s="331"/>
      <c r="C716" s="331"/>
    </row>
    <row r="717" spans="1:3" ht="14.4" customHeight="1" x14ac:dyDescent="0.3">
      <c r="A717" s="331"/>
      <c r="B717" s="331"/>
      <c r="C717" s="331"/>
    </row>
    <row r="718" spans="1:3" ht="14.4" customHeight="1" x14ac:dyDescent="0.3">
      <c r="A718" s="331"/>
      <c r="B718" s="331"/>
      <c r="C718" s="331"/>
    </row>
    <row r="719" spans="1:3" ht="14.4" customHeight="1" x14ac:dyDescent="0.3">
      <c r="A719" s="331"/>
      <c r="B719" s="331"/>
      <c r="C719" s="331"/>
    </row>
    <row r="720" spans="1:3" ht="14.4" customHeight="1" x14ac:dyDescent="0.3">
      <c r="A720" s="331"/>
      <c r="B720" s="331"/>
      <c r="C720" s="331"/>
    </row>
    <row r="721" spans="1:3" ht="14.4" customHeight="1" x14ac:dyDescent="0.3">
      <c r="A721" s="331"/>
      <c r="B721" s="331"/>
      <c r="C721" s="331"/>
    </row>
    <row r="722" spans="1:3" ht="14.4" customHeight="1" x14ac:dyDescent="0.3">
      <c r="A722" s="331"/>
      <c r="B722" s="331"/>
      <c r="C722" s="331"/>
    </row>
    <row r="723" spans="1:3" ht="14.4" customHeight="1" x14ac:dyDescent="0.3">
      <c r="A723" s="331"/>
      <c r="B723" s="331"/>
      <c r="C723" s="331"/>
    </row>
    <row r="724" spans="1:3" ht="14.4" customHeight="1" x14ac:dyDescent="0.3">
      <c r="A724" s="331"/>
      <c r="B724" s="331"/>
      <c r="C724" s="331"/>
    </row>
    <row r="725" spans="1:3" ht="14.4" customHeight="1" x14ac:dyDescent="0.3">
      <c r="A725" s="331"/>
      <c r="B725" s="331"/>
      <c r="C725" s="331"/>
    </row>
    <row r="726" spans="1:3" ht="14.4" customHeight="1" x14ac:dyDescent="0.3">
      <c r="A726" s="331"/>
      <c r="B726" s="331"/>
      <c r="C726" s="331"/>
    </row>
    <row r="727" spans="1:3" ht="14.4" customHeight="1" x14ac:dyDescent="0.3">
      <c r="A727" s="331"/>
      <c r="B727" s="331"/>
      <c r="C727" s="331"/>
    </row>
    <row r="728" spans="1:3" ht="14.4" customHeight="1" x14ac:dyDescent="0.3">
      <c r="A728" s="331"/>
      <c r="B728" s="331"/>
      <c r="C728" s="331"/>
    </row>
    <row r="729" spans="1:3" ht="14.4" customHeight="1" x14ac:dyDescent="0.3">
      <c r="A729" s="331"/>
      <c r="B729" s="331"/>
      <c r="C729" s="331"/>
    </row>
    <row r="730" spans="1:3" ht="14.4" customHeight="1" x14ac:dyDescent="0.3">
      <c r="A730" s="331"/>
      <c r="B730" s="331"/>
      <c r="C730" s="331"/>
    </row>
    <row r="731" spans="1:3" ht="14.4" customHeight="1" x14ac:dyDescent="0.3">
      <c r="A731" s="331"/>
      <c r="B731" s="331"/>
      <c r="C731" s="331"/>
    </row>
    <row r="732" spans="1:3" ht="14.4" customHeight="1" x14ac:dyDescent="0.3">
      <c r="A732" s="331"/>
      <c r="B732" s="331"/>
      <c r="C732" s="331"/>
    </row>
    <row r="733" spans="1:3" ht="14.4" customHeight="1" x14ac:dyDescent="0.3">
      <c r="A733" s="331"/>
      <c r="B733" s="331"/>
      <c r="C733" s="331"/>
    </row>
    <row r="734" spans="1:3" ht="14.4" customHeight="1" x14ac:dyDescent="0.3">
      <c r="A734" s="331"/>
      <c r="B734" s="331"/>
      <c r="C734" s="331"/>
    </row>
    <row r="735" spans="1:3" ht="14.4" customHeight="1" x14ac:dyDescent="0.3">
      <c r="A735" s="331"/>
      <c r="B735" s="331"/>
      <c r="C735" s="331"/>
    </row>
    <row r="736" spans="1:3" ht="14.4" customHeight="1" x14ac:dyDescent="0.3">
      <c r="A736" s="331"/>
      <c r="B736" s="331"/>
      <c r="C736" s="331"/>
    </row>
    <row r="737" spans="1:3" ht="14.4" customHeight="1" x14ac:dyDescent="0.3">
      <c r="A737" s="331"/>
      <c r="B737" s="331"/>
      <c r="C737" s="331"/>
    </row>
    <row r="738" spans="1:3" ht="14.4" customHeight="1" x14ac:dyDescent="0.3">
      <c r="A738" s="331"/>
      <c r="B738" s="331"/>
      <c r="C738" s="331"/>
    </row>
    <row r="739" spans="1:3" ht="14.4" customHeight="1" x14ac:dyDescent="0.3">
      <c r="A739" s="331"/>
      <c r="B739" s="331"/>
      <c r="C739" s="331"/>
    </row>
    <row r="740" spans="1:3" ht="14.4" customHeight="1" x14ac:dyDescent="0.3">
      <c r="A740" s="331"/>
      <c r="B740" s="331"/>
      <c r="C740" s="331"/>
    </row>
    <row r="741" spans="1:3" ht="14.4" customHeight="1" x14ac:dyDescent="0.3">
      <c r="A741" s="331"/>
      <c r="B741" s="331"/>
      <c r="C741" s="331"/>
    </row>
    <row r="742" spans="1:3" ht="14.4" customHeight="1" x14ac:dyDescent="0.3">
      <c r="A742" s="331"/>
      <c r="B742" s="331"/>
      <c r="C742" s="331"/>
    </row>
    <row r="743" spans="1:3" ht="14.4" customHeight="1" x14ac:dyDescent="0.3">
      <c r="A743" s="331"/>
      <c r="B743" s="331"/>
      <c r="C743" s="331"/>
    </row>
    <row r="744" spans="1:3" ht="14.4" customHeight="1" x14ac:dyDescent="0.3">
      <c r="A744" s="331"/>
      <c r="B744" s="331"/>
      <c r="C744" s="331"/>
    </row>
    <row r="745" spans="1:3" ht="14.4" customHeight="1" x14ac:dyDescent="0.3">
      <c r="A745" s="331"/>
      <c r="B745" s="331"/>
      <c r="C745" s="331"/>
    </row>
    <row r="746" spans="1:3" ht="14.4" customHeight="1" x14ac:dyDescent="0.3">
      <c r="A746" s="331"/>
      <c r="B746" s="331"/>
      <c r="C746" s="331"/>
    </row>
    <row r="747" spans="1:3" ht="14.4" customHeight="1" x14ac:dyDescent="0.3">
      <c r="A747" s="331"/>
      <c r="B747" s="331"/>
      <c r="C747" s="331"/>
    </row>
    <row r="748" spans="1:3" ht="14.4" customHeight="1" x14ac:dyDescent="0.3">
      <c r="A748" s="331"/>
      <c r="B748" s="331"/>
      <c r="C748" s="331"/>
    </row>
    <row r="749" spans="1:3" ht="14.4" customHeight="1" x14ac:dyDescent="0.3">
      <c r="A749" s="331"/>
      <c r="B749" s="331"/>
      <c r="C749" s="331"/>
    </row>
    <row r="750" spans="1:3" ht="14.4" customHeight="1" x14ac:dyDescent="0.3">
      <c r="A750" s="331"/>
      <c r="B750" s="331"/>
      <c r="C750" s="331"/>
    </row>
    <row r="751" spans="1:3" ht="14.4" customHeight="1" x14ac:dyDescent="0.3">
      <c r="A751" s="331"/>
      <c r="B751" s="331"/>
      <c r="C751" s="331"/>
    </row>
    <row r="752" spans="1:3" ht="14.4" customHeight="1" x14ac:dyDescent="0.3">
      <c r="A752" s="331"/>
      <c r="B752" s="331"/>
      <c r="C752" s="331"/>
    </row>
    <row r="753" spans="1:3" ht="14.4" customHeight="1" x14ac:dyDescent="0.3">
      <c r="A753" s="331"/>
      <c r="B753" s="331"/>
      <c r="C753" s="331"/>
    </row>
    <row r="754" spans="1:3" ht="14.4" customHeight="1" x14ac:dyDescent="0.3">
      <c r="A754" s="331"/>
      <c r="B754" s="331"/>
      <c r="C754" s="331"/>
    </row>
    <row r="755" spans="1:3" ht="14.4" customHeight="1" x14ac:dyDescent="0.3">
      <c r="A755" s="331"/>
      <c r="B755" s="331"/>
      <c r="C755" s="331"/>
    </row>
    <row r="756" spans="1:3" ht="14.4" customHeight="1" x14ac:dyDescent="0.3">
      <c r="A756" s="331"/>
      <c r="B756" s="331"/>
      <c r="C756" s="331"/>
    </row>
    <row r="757" spans="1:3" ht="14.4" customHeight="1" x14ac:dyDescent="0.3">
      <c r="A757" s="331"/>
      <c r="B757" s="331"/>
      <c r="C757" s="331"/>
    </row>
    <row r="758" spans="1:3" ht="14.4" customHeight="1" x14ac:dyDescent="0.3">
      <c r="A758" s="331"/>
      <c r="B758" s="331"/>
      <c r="C758" s="331"/>
    </row>
    <row r="759" spans="1:3" ht="14.4" customHeight="1" x14ac:dyDescent="0.3">
      <c r="A759" s="331"/>
      <c r="B759" s="331"/>
      <c r="C759" s="331"/>
    </row>
    <row r="760" spans="1:3" ht="14.4" customHeight="1" x14ac:dyDescent="0.3">
      <c r="A760" s="331"/>
      <c r="B760" s="331"/>
      <c r="C760" s="331"/>
    </row>
    <row r="761" spans="1:3" ht="14.4" customHeight="1" x14ac:dyDescent="0.3">
      <c r="A761" s="331"/>
      <c r="B761" s="331"/>
      <c r="C761" s="331"/>
    </row>
    <row r="762" spans="1:3" ht="14.4" customHeight="1" x14ac:dyDescent="0.3">
      <c r="A762" s="331"/>
      <c r="B762" s="331"/>
      <c r="C762" s="331"/>
    </row>
    <row r="763" spans="1:3" ht="14.4" customHeight="1" x14ac:dyDescent="0.3">
      <c r="A763" s="331"/>
      <c r="B763" s="331"/>
      <c r="C763" s="331"/>
    </row>
    <row r="764" spans="1:3" ht="14.4" customHeight="1" x14ac:dyDescent="0.3">
      <c r="A764" s="331"/>
      <c r="B764" s="331"/>
      <c r="C764" s="331"/>
    </row>
    <row r="765" spans="1:3" ht="14.4" customHeight="1" x14ac:dyDescent="0.3">
      <c r="A765" s="331"/>
      <c r="B765" s="331"/>
      <c r="C765" s="331"/>
    </row>
    <row r="766" spans="1:3" ht="14.4" customHeight="1" x14ac:dyDescent="0.3">
      <c r="A766" s="331"/>
      <c r="B766" s="331"/>
      <c r="C766" s="331"/>
    </row>
    <row r="767" spans="1:3" ht="14.4" customHeight="1" x14ac:dyDescent="0.3">
      <c r="A767" s="331"/>
      <c r="B767" s="331"/>
      <c r="C767" s="331"/>
    </row>
    <row r="768" spans="1:3" ht="14.4" customHeight="1" x14ac:dyDescent="0.3">
      <c r="A768" s="331"/>
      <c r="B768" s="331"/>
      <c r="C768" s="331"/>
    </row>
    <row r="769" spans="1:3" ht="14.4" customHeight="1" x14ac:dyDescent="0.3">
      <c r="A769" s="331"/>
      <c r="B769" s="331"/>
      <c r="C769" s="331"/>
    </row>
    <row r="770" spans="1:3" ht="14.4" customHeight="1" x14ac:dyDescent="0.3">
      <c r="A770" s="331"/>
      <c r="B770" s="331"/>
      <c r="C770" s="331"/>
    </row>
    <row r="771" spans="1:3" ht="14.4" customHeight="1" x14ac:dyDescent="0.3">
      <c r="A771" s="331"/>
      <c r="B771" s="331"/>
      <c r="C771" s="331"/>
    </row>
    <row r="772" spans="1:3" ht="14.4" customHeight="1" x14ac:dyDescent="0.3">
      <c r="A772" s="331"/>
      <c r="B772" s="331"/>
      <c r="C772" s="331"/>
    </row>
    <row r="773" spans="1:3" ht="14.4" customHeight="1" x14ac:dyDescent="0.3">
      <c r="A773" s="331"/>
      <c r="B773" s="331"/>
      <c r="C773" s="331"/>
    </row>
    <row r="774" spans="1:3" ht="14.4" customHeight="1" x14ac:dyDescent="0.3">
      <c r="A774" s="331"/>
      <c r="B774" s="331"/>
      <c r="C774" s="331"/>
    </row>
    <row r="775" spans="1:3" ht="14.4" customHeight="1" x14ac:dyDescent="0.3">
      <c r="A775" s="331"/>
      <c r="B775" s="331"/>
      <c r="C775" s="331"/>
    </row>
    <row r="776" spans="1:3" ht="14.4" customHeight="1" x14ac:dyDescent="0.3">
      <c r="A776" s="331"/>
      <c r="B776" s="331"/>
      <c r="C776" s="331"/>
    </row>
    <row r="777" spans="1:3" ht="14.4" customHeight="1" x14ac:dyDescent="0.3">
      <c r="A777" s="331"/>
      <c r="B777" s="331"/>
      <c r="C777" s="331"/>
    </row>
    <row r="778" spans="1:3" ht="14.4" customHeight="1" x14ac:dyDescent="0.3">
      <c r="A778" s="331"/>
      <c r="B778" s="331"/>
      <c r="C778" s="331"/>
    </row>
    <row r="779" spans="1:3" ht="14.4" customHeight="1" x14ac:dyDescent="0.3">
      <c r="A779" s="331"/>
      <c r="B779" s="331"/>
      <c r="C779" s="331"/>
    </row>
    <row r="780" spans="1:3" ht="14.4" customHeight="1" x14ac:dyDescent="0.3">
      <c r="A780" s="331"/>
      <c r="B780" s="331"/>
      <c r="C780" s="331"/>
    </row>
    <row r="781" spans="1:3" ht="14.4" customHeight="1" x14ac:dyDescent="0.3">
      <c r="A781" s="331"/>
      <c r="B781" s="331"/>
      <c r="C781" s="331"/>
    </row>
    <row r="782" spans="1:3" ht="14.4" customHeight="1" x14ac:dyDescent="0.3">
      <c r="A782" s="331"/>
      <c r="B782" s="331"/>
      <c r="C782" s="331"/>
    </row>
    <row r="783" spans="1:3" ht="14.4" customHeight="1" x14ac:dyDescent="0.3">
      <c r="A783" s="331"/>
      <c r="B783" s="331"/>
      <c r="C783" s="331"/>
    </row>
    <row r="784" spans="1:3" ht="14.4" customHeight="1" x14ac:dyDescent="0.3">
      <c r="A784" s="331"/>
      <c r="B784" s="331"/>
      <c r="C784" s="331"/>
    </row>
    <row r="785" spans="1:3" ht="14.4" customHeight="1" x14ac:dyDescent="0.3">
      <c r="A785" s="331"/>
      <c r="B785" s="331"/>
      <c r="C785" s="331"/>
    </row>
    <row r="786" spans="1:3" ht="14.4" customHeight="1" x14ac:dyDescent="0.3">
      <c r="A786" s="331"/>
      <c r="B786" s="331"/>
      <c r="C786" s="331"/>
    </row>
    <row r="787" spans="1:3" ht="14.4" customHeight="1" x14ac:dyDescent="0.3">
      <c r="A787" s="331"/>
      <c r="B787" s="331"/>
      <c r="C787" s="331"/>
    </row>
    <row r="788" spans="1:3" ht="14.4" customHeight="1" x14ac:dyDescent="0.3">
      <c r="A788" s="331"/>
      <c r="B788" s="331"/>
      <c r="C788" s="331"/>
    </row>
    <row r="789" spans="1:3" ht="14.4" customHeight="1" x14ac:dyDescent="0.3">
      <c r="A789" s="331"/>
      <c r="B789" s="331"/>
      <c r="C789" s="331"/>
    </row>
    <row r="790" spans="1:3" ht="14.4" customHeight="1" x14ac:dyDescent="0.3">
      <c r="A790" s="331"/>
      <c r="B790" s="331"/>
      <c r="C790" s="331"/>
    </row>
    <row r="791" spans="1:3" ht="14.4" customHeight="1" x14ac:dyDescent="0.3">
      <c r="A791" s="331"/>
      <c r="B791" s="331"/>
      <c r="C791" s="331"/>
    </row>
    <row r="792" spans="1:3" ht="14.4" customHeight="1" x14ac:dyDescent="0.3">
      <c r="A792" s="331"/>
      <c r="B792" s="331"/>
      <c r="C792" s="331"/>
    </row>
    <row r="793" spans="1:3" ht="14.4" customHeight="1" x14ac:dyDescent="0.3">
      <c r="A793" s="331"/>
      <c r="B793" s="331"/>
      <c r="C793" s="331"/>
    </row>
    <row r="794" spans="1:3" ht="14.4" customHeight="1" x14ac:dyDescent="0.3">
      <c r="A794" s="331"/>
      <c r="B794" s="331"/>
      <c r="C794" s="331"/>
    </row>
    <row r="795" spans="1:3" ht="14.4" customHeight="1" x14ac:dyDescent="0.3">
      <c r="A795" s="331"/>
      <c r="B795" s="331"/>
      <c r="C795" s="331"/>
    </row>
    <row r="796" spans="1:3" ht="14.4" customHeight="1" x14ac:dyDescent="0.3">
      <c r="A796" s="331"/>
      <c r="B796" s="331"/>
      <c r="C796" s="331"/>
    </row>
    <row r="797" spans="1:3" ht="14.4" customHeight="1" x14ac:dyDescent="0.3">
      <c r="A797" s="331"/>
      <c r="B797" s="331"/>
      <c r="C797" s="331"/>
    </row>
    <row r="798" spans="1:3" ht="14.4" customHeight="1" x14ac:dyDescent="0.3">
      <c r="A798" s="331"/>
      <c r="B798" s="331"/>
      <c r="C798" s="331"/>
    </row>
    <row r="799" spans="1:3" ht="14.4" customHeight="1" x14ac:dyDescent="0.3">
      <c r="A799" s="331"/>
      <c r="B799" s="331"/>
      <c r="C799" s="331"/>
    </row>
    <row r="800" spans="1:3" ht="14.4" customHeight="1" x14ac:dyDescent="0.3">
      <c r="A800" s="331"/>
      <c r="B800" s="331"/>
      <c r="C800" s="331"/>
    </row>
    <row r="801" spans="1:3" ht="14.4" customHeight="1" x14ac:dyDescent="0.3">
      <c r="A801" s="331"/>
      <c r="B801" s="331"/>
      <c r="C801" s="331"/>
    </row>
    <row r="802" spans="1:3" ht="14.4" customHeight="1" x14ac:dyDescent="0.3">
      <c r="A802" s="331"/>
      <c r="B802" s="331"/>
      <c r="C802" s="331"/>
    </row>
    <row r="803" spans="1:3" ht="14.4" customHeight="1" x14ac:dyDescent="0.3">
      <c r="A803" s="331"/>
      <c r="B803" s="331"/>
      <c r="C803" s="331"/>
    </row>
    <row r="804" spans="1:3" ht="14.4" customHeight="1" x14ac:dyDescent="0.3">
      <c r="A804" s="331"/>
      <c r="B804" s="331"/>
      <c r="C804" s="331"/>
    </row>
    <row r="805" spans="1:3" ht="14.4" customHeight="1" x14ac:dyDescent="0.3">
      <c r="A805" s="331"/>
      <c r="B805" s="331"/>
      <c r="C805" s="331"/>
    </row>
    <row r="806" spans="1:3" ht="14.4" customHeight="1" x14ac:dyDescent="0.3">
      <c r="A806" s="331"/>
      <c r="B806" s="331"/>
      <c r="C806" s="331"/>
    </row>
    <row r="807" spans="1:3" ht="14.4" customHeight="1" x14ac:dyDescent="0.3">
      <c r="A807" s="331"/>
      <c r="B807" s="331"/>
      <c r="C807" s="331"/>
    </row>
    <row r="808" spans="1:3" ht="14.4" customHeight="1" x14ac:dyDescent="0.3">
      <c r="A808" s="331"/>
      <c r="B808" s="331"/>
      <c r="C808" s="331"/>
    </row>
    <row r="809" spans="1:3" ht="14.4" customHeight="1" x14ac:dyDescent="0.3">
      <c r="A809" s="331"/>
      <c r="B809" s="331"/>
      <c r="C809" s="331"/>
    </row>
    <row r="810" spans="1:3" ht="14.4" customHeight="1" x14ac:dyDescent="0.3">
      <c r="A810" s="331"/>
      <c r="B810" s="331"/>
      <c r="C810" s="331"/>
    </row>
    <row r="811" spans="1:3" ht="14.4" customHeight="1" x14ac:dyDescent="0.3">
      <c r="A811" s="331"/>
      <c r="B811" s="331"/>
      <c r="C811" s="331"/>
    </row>
    <row r="812" spans="1:3" ht="14.4" customHeight="1" x14ac:dyDescent="0.3">
      <c r="A812" s="331"/>
      <c r="B812" s="331"/>
      <c r="C812" s="331"/>
    </row>
    <row r="813" spans="1:3" ht="14.4" customHeight="1" x14ac:dyDescent="0.3">
      <c r="A813" s="331"/>
      <c r="B813" s="331"/>
      <c r="C813" s="331"/>
    </row>
    <row r="814" spans="1:3" ht="14.4" customHeight="1" x14ac:dyDescent="0.3">
      <c r="A814" s="331"/>
      <c r="B814" s="331"/>
      <c r="C814" s="331"/>
    </row>
    <row r="815" spans="1:3" ht="14.4" customHeight="1" x14ac:dyDescent="0.3">
      <c r="A815" s="331"/>
      <c r="B815" s="331"/>
      <c r="C815" s="331"/>
    </row>
    <row r="816" spans="1:3" ht="14.4" customHeight="1" x14ac:dyDescent="0.3">
      <c r="A816" s="331"/>
      <c r="B816" s="331"/>
      <c r="C816" s="331"/>
    </row>
    <row r="817" spans="1:3" ht="14.4" customHeight="1" x14ac:dyDescent="0.3">
      <c r="A817" s="331"/>
      <c r="B817" s="331"/>
      <c r="C817" s="331"/>
    </row>
    <row r="818" spans="1:3" ht="14.4" customHeight="1" x14ac:dyDescent="0.3">
      <c r="A818" s="331"/>
      <c r="B818" s="331"/>
      <c r="C818" s="331"/>
    </row>
    <row r="819" spans="1:3" ht="14.4" customHeight="1" x14ac:dyDescent="0.3">
      <c r="A819" s="331"/>
      <c r="B819" s="331"/>
      <c r="C819" s="331"/>
    </row>
    <row r="820" spans="1:3" ht="14.4" customHeight="1" x14ac:dyDescent="0.3">
      <c r="A820" s="331"/>
      <c r="B820" s="331"/>
      <c r="C820" s="331"/>
    </row>
    <row r="821" spans="1:3" ht="14.4" customHeight="1" x14ac:dyDescent="0.3">
      <c r="A821" s="331"/>
      <c r="B821" s="331"/>
      <c r="C821" s="331"/>
    </row>
    <row r="822" spans="1:3" ht="14.4" customHeight="1" x14ac:dyDescent="0.3">
      <c r="A822" s="331"/>
      <c r="B822" s="331"/>
      <c r="C822" s="331"/>
    </row>
    <row r="823" spans="1:3" ht="14.4" customHeight="1" x14ac:dyDescent="0.3">
      <c r="A823" s="331"/>
      <c r="B823" s="331"/>
      <c r="C823" s="331"/>
    </row>
    <row r="824" spans="1:3" ht="14.4" customHeight="1" x14ac:dyDescent="0.3">
      <c r="A824" s="331"/>
      <c r="B824" s="331"/>
      <c r="C824" s="331"/>
    </row>
    <row r="825" spans="1:3" ht="14.4" customHeight="1" x14ac:dyDescent="0.3">
      <c r="A825" s="331"/>
      <c r="B825" s="331"/>
      <c r="C825" s="331"/>
    </row>
    <row r="826" spans="1:3" ht="14.4" customHeight="1" x14ac:dyDescent="0.3">
      <c r="A826" s="331"/>
      <c r="B826" s="331"/>
      <c r="C826" s="331"/>
    </row>
    <row r="827" spans="1:3" ht="14.4" customHeight="1" x14ac:dyDescent="0.3">
      <c r="A827" s="331"/>
      <c r="B827" s="331"/>
      <c r="C827" s="331"/>
    </row>
    <row r="828" spans="1:3" ht="14.4" customHeight="1" x14ac:dyDescent="0.3">
      <c r="A828" s="331"/>
      <c r="B828" s="331"/>
      <c r="C828" s="331"/>
    </row>
    <row r="829" spans="1:3" ht="14.4" customHeight="1" x14ac:dyDescent="0.3">
      <c r="A829" s="331"/>
      <c r="B829" s="331"/>
      <c r="C829" s="331"/>
    </row>
    <row r="830" spans="1:3" ht="14.4" customHeight="1" x14ac:dyDescent="0.3">
      <c r="A830" s="331"/>
      <c r="B830" s="331"/>
      <c r="C830" s="331"/>
    </row>
    <row r="831" spans="1:3" ht="14.4" customHeight="1" x14ac:dyDescent="0.3">
      <c r="A831" s="331"/>
      <c r="B831" s="331"/>
      <c r="C831" s="331"/>
    </row>
    <row r="832" spans="1:3" ht="14.4" customHeight="1" x14ac:dyDescent="0.3">
      <c r="A832" s="331"/>
      <c r="B832" s="331"/>
      <c r="C832" s="331"/>
    </row>
    <row r="833" spans="1:3" ht="14.4" customHeight="1" x14ac:dyDescent="0.3">
      <c r="A833" s="331"/>
      <c r="B833" s="331"/>
      <c r="C833" s="331"/>
    </row>
    <row r="834" spans="1:3" ht="14.4" customHeight="1" x14ac:dyDescent="0.3">
      <c r="A834" s="331"/>
      <c r="B834" s="331"/>
      <c r="C834" s="331"/>
    </row>
    <row r="835" spans="1:3" ht="14.4" customHeight="1" x14ac:dyDescent="0.3">
      <c r="A835" s="331"/>
      <c r="B835" s="331"/>
      <c r="C835" s="331"/>
    </row>
    <row r="836" spans="1:3" ht="14.4" customHeight="1" x14ac:dyDescent="0.3">
      <c r="A836" s="331"/>
      <c r="B836" s="331"/>
      <c r="C836" s="331"/>
    </row>
    <row r="837" spans="1:3" ht="14.4" customHeight="1" x14ac:dyDescent="0.3">
      <c r="A837" s="331"/>
      <c r="B837" s="331"/>
      <c r="C837" s="331"/>
    </row>
    <row r="838" spans="1:3" ht="14.4" customHeight="1" x14ac:dyDescent="0.3">
      <c r="A838" s="331"/>
      <c r="B838" s="331"/>
      <c r="C838" s="331"/>
    </row>
    <row r="839" spans="1:3" ht="14.4" customHeight="1" x14ac:dyDescent="0.3">
      <c r="A839" s="331"/>
      <c r="B839" s="331"/>
      <c r="C839" s="331"/>
    </row>
    <row r="840" spans="1:3" ht="14.4" customHeight="1" x14ac:dyDescent="0.3">
      <c r="A840" s="331"/>
      <c r="B840" s="331"/>
      <c r="C840" s="331"/>
    </row>
    <row r="841" spans="1:3" ht="14.4" customHeight="1" x14ac:dyDescent="0.3">
      <c r="A841" s="331"/>
      <c r="B841" s="331"/>
      <c r="C841" s="331"/>
    </row>
    <row r="842" spans="1:3" ht="14.4" customHeight="1" x14ac:dyDescent="0.3">
      <c r="A842" s="331"/>
      <c r="B842" s="331"/>
      <c r="C842" s="331"/>
    </row>
    <row r="843" spans="1:3" ht="14.4" customHeight="1" x14ac:dyDescent="0.3">
      <c r="A843" s="331"/>
      <c r="B843" s="331"/>
      <c r="C843" s="331"/>
    </row>
    <row r="844" spans="1:3" ht="14.4" customHeight="1" x14ac:dyDescent="0.3">
      <c r="A844" s="331"/>
      <c r="B844" s="331"/>
      <c r="C844" s="331"/>
    </row>
    <row r="845" spans="1:3" ht="14.4" customHeight="1" x14ac:dyDescent="0.3">
      <c r="A845" s="331"/>
      <c r="B845" s="331"/>
      <c r="C845" s="331"/>
    </row>
    <row r="846" spans="1:3" ht="14.4" customHeight="1" x14ac:dyDescent="0.3">
      <c r="A846" s="331"/>
      <c r="B846" s="331"/>
      <c r="C846" s="331"/>
    </row>
    <row r="847" spans="1:3" ht="14.4" customHeight="1" x14ac:dyDescent="0.3">
      <c r="A847" s="331"/>
      <c r="B847" s="331"/>
      <c r="C847" s="331"/>
    </row>
    <row r="848" spans="1:3" ht="14.4" customHeight="1" x14ac:dyDescent="0.3">
      <c r="A848" s="331"/>
      <c r="B848" s="331"/>
      <c r="C848" s="331"/>
    </row>
    <row r="849" spans="1:3" ht="14.4" customHeight="1" x14ac:dyDescent="0.3">
      <c r="A849" s="331"/>
      <c r="B849" s="331"/>
      <c r="C849" s="331"/>
    </row>
    <row r="850" spans="1:3" ht="14.4" customHeight="1" x14ac:dyDescent="0.3">
      <c r="A850" s="331"/>
      <c r="B850" s="331"/>
      <c r="C850" s="331"/>
    </row>
    <row r="851" spans="1:3" ht="14.4" customHeight="1" x14ac:dyDescent="0.3">
      <c r="A851" s="331"/>
      <c r="B851" s="331"/>
      <c r="C851" s="331"/>
    </row>
    <row r="852" spans="1:3" ht="14.4" customHeight="1" x14ac:dyDescent="0.3">
      <c r="A852" s="331"/>
      <c r="B852" s="331"/>
      <c r="C852" s="331"/>
    </row>
    <row r="853" spans="1:3" ht="14.4" customHeight="1" x14ac:dyDescent="0.3">
      <c r="A853" s="331"/>
      <c r="B853" s="331"/>
      <c r="C853" s="331"/>
    </row>
    <row r="854" spans="1:3" ht="14.4" customHeight="1" x14ac:dyDescent="0.3">
      <c r="A854" s="331"/>
      <c r="B854" s="331"/>
      <c r="C854" s="331"/>
    </row>
    <row r="855" spans="1:3" ht="14.4" customHeight="1" x14ac:dyDescent="0.3">
      <c r="A855" s="331"/>
      <c r="B855" s="331"/>
      <c r="C855" s="331"/>
    </row>
    <row r="856" spans="1:3" ht="14.4" customHeight="1" x14ac:dyDescent="0.3">
      <c r="A856" s="331"/>
      <c r="B856" s="331"/>
      <c r="C856" s="331"/>
    </row>
    <row r="857" spans="1:3" ht="14.4" customHeight="1" x14ac:dyDescent="0.3">
      <c r="A857" s="331"/>
      <c r="B857" s="331"/>
      <c r="C857" s="331"/>
    </row>
    <row r="858" spans="1:3" ht="14.4" customHeight="1" x14ac:dyDescent="0.3">
      <c r="A858" s="331"/>
      <c r="B858" s="331"/>
      <c r="C858" s="331"/>
    </row>
    <row r="859" spans="1:3" ht="14.4" customHeight="1" x14ac:dyDescent="0.3">
      <c r="A859" s="331"/>
      <c r="B859" s="331"/>
      <c r="C859" s="331"/>
    </row>
    <row r="860" spans="1:3" ht="14.4" customHeight="1" x14ac:dyDescent="0.3">
      <c r="A860" s="331"/>
      <c r="B860" s="331"/>
      <c r="C860" s="331"/>
    </row>
    <row r="861" spans="1:3" ht="14.4" customHeight="1" x14ac:dyDescent="0.3">
      <c r="A861" s="331"/>
      <c r="B861" s="331"/>
      <c r="C861" s="331"/>
    </row>
    <row r="862" spans="1:3" ht="14.4" customHeight="1" x14ac:dyDescent="0.3">
      <c r="A862" s="331"/>
      <c r="B862" s="331"/>
      <c r="C862" s="331"/>
    </row>
    <row r="863" spans="1:3" ht="14.4" customHeight="1" x14ac:dyDescent="0.3">
      <c r="A863" s="331"/>
      <c r="B863" s="331"/>
      <c r="C863" s="331"/>
    </row>
    <row r="864" spans="1:3" ht="14.4" customHeight="1" x14ac:dyDescent="0.3">
      <c r="A864" s="331"/>
      <c r="B864" s="331"/>
      <c r="C864" s="331"/>
    </row>
    <row r="865" spans="1:3" ht="14.4" customHeight="1" x14ac:dyDescent="0.3">
      <c r="A865" s="331"/>
      <c r="B865" s="331"/>
      <c r="C865" s="331"/>
    </row>
    <row r="866" spans="1:3" ht="14.4" customHeight="1" x14ac:dyDescent="0.3">
      <c r="A866" s="331"/>
      <c r="B866" s="331"/>
      <c r="C866" s="331"/>
    </row>
    <row r="867" spans="1:3" ht="14.4" customHeight="1" x14ac:dyDescent="0.3">
      <c r="A867" s="331"/>
      <c r="B867" s="331"/>
      <c r="C867" s="331"/>
    </row>
    <row r="868" spans="1:3" ht="14.4" customHeight="1" x14ac:dyDescent="0.3">
      <c r="A868" s="331"/>
      <c r="B868" s="331"/>
      <c r="C868" s="331"/>
    </row>
    <row r="869" spans="1:3" ht="14.4" customHeight="1" x14ac:dyDescent="0.3">
      <c r="A869" s="331"/>
      <c r="B869" s="331"/>
      <c r="C869" s="331"/>
    </row>
    <row r="870" spans="1:3" ht="14.4" customHeight="1" x14ac:dyDescent="0.3">
      <c r="A870" s="331"/>
      <c r="B870" s="331"/>
      <c r="C870" s="331"/>
    </row>
    <row r="871" spans="1:3" ht="14.4" customHeight="1" x14ac:dyDescent="0.3">
      <c r="A871" s="331"/>
      <c r="B871" s="331"/>
      <c r="C871" s="331"/>
    </row>
    <row r="872" spans="1:3" ht="14.4" customHeight="1" x14ac:dyDescent="0.3">
      <c r="A872" s="331"/>
      <c r="B872" s="331"/>
      <c r="C872" s="331"/>
    </row>
    <row r="873" spans="1:3" ht="14.4" customHeight="1" x14ac:dyDescent="0.3">
      <c r="A873" s="331"/>
      <c r="B873" s="331"/>
      <c r="C873" s="331"/>
    </row>
    <row r="874" spans="1:3" ht="14.4" customHeight="1" x14ac:dyDescent="0.3">
      <c r="A874" s="331"/>
      <c r="B874" s="331"/>
      <c r="C874" s="331"/>
    </row>
    <row r="875" spans="1:3" ht="14.4" customHeight="1" x14ac:dyDescent="0.3">
      <c r="A875" s="331"/>
      <c r="B875" s="331"/>
      <c r="C875" s="331"/>
    </row>
    <row r="876" spans="1:3" ht="14.4" customHeight="1" x14ac:dyDescent="0.3">
      <c r="A876" s="331"/>
      <c r="B876" s="331"/>
      <c r="C876" s="331"/>
    </row>
    <row r="877" spans="1:3" ht="14.4" customHeight="1" x14ac:dyDescent="0.3">
      <c r="A877" s="331"/>
      <c r="B877" s="331"/>
      <c r="C877" s="331"/>
    </row>
    <row r="878" spans="1:3" ht="14.4" customHeight="1" x14ac:dyDescent="0.3">
      <c r="A878" s="331"/>
      <c r="B878" s="331"/>
      <c r="C878" s="331"/>
    </row>
    <row r="879" spans="1:3" ht="14.4" customHeight="1" x14ac:dyDescent="0.3">
      <c r="A879" s="331"/>
      <c r="B879" s="331"/>
      <c r="C879" s="331"/>
    </row>
    <row r="880" spans="1:3" ht="14.4" customHeight="1" x14ac:dyDescent="0.3">
      <c r="A880" s="331"/>
      <c r="B880" s="331"/>
      <c r="C880" s="331"/>
    </row>
    <row r="881" spans="1:3" ht="14.4" customHeight="1" x14ac:dyDescent="0.3">
      <c r="A881" s="331"/>
      <c r="B881" s="331"/>
      <c r="C881" s="331"/>
    </row>
    <row r="882" spans="1:3" ht="14.4" customHeight="1" x14ac:dyDescent="0.3">
      <c r="A882" s="331"/>
      <c r="B882" s="331"/>
      <c r="C882" s="331"/>
    </row>
    <row r="883" spans="1:3" ht="14.4" customHeight="1" x14ac:dyDescent="0.3">
      <c r="A883" s="331"/>
      <c r="B883" s="331"/>
      <c r="C883" s="331"/>
    </row>
    <row r="884" spans="1:3" ht="14.4" customHeight="1" x14ac:dyDescent="0.3">
      <c r="A884" s="331"/>
      <c r="B884" s="331"/>
      <c r="C884" s="331"/>
    </row>
    <row r="885" spans="1:3" ht="14.4" customHeight="1" x14ac:dyDescent="0.3">
      <c r="A885" s="331"/>
      <c r="B885" s="331"/>
      <c r="C885" s="331"/>
    </row>
    <row r="886" spans="1:3" ht="14.4" customHeight="1" x14ac:dyDescent="0.3">
      <c r="A886" s="331"/>
      <c r="B886" s="331"/>
      <c r="C886" s="331"/>
    </row>
    <row r="887" spans="1:3" ht="14.4" customHeight="1" x14ac:dyDescent="0.3">
      <c r="A887" s="331"/>
      <c r="B887" s="331"/>
      <c r="C887" s="331"/>
    </row>
    <row r="888" spans="1:3" ht="14.4" customHeight="1" x14ac:dyDescent="0.3">
      <c r="A888" s="331"/>
      <c r="B888" s="331"/>
      <c r="C888" s="331"/>
    </row>
    <row r="889" spans="1:3" ht="14.4" customHeight="1" x14ac:dyDescent="0.3">
      <c r="A889" s="331"/>
      <c r="B889" s="331"/>
      <c r="C889" s="331"/>
    </row>
    <row r="890" spans="1:3" ht="14.4" customHeight="1" x14ac:dyDescent="0.3">
      <c r="A890" s="331"/>
      <c r="B890" s="331"/>
      <c r="C890" s="331"/>
    </row>
    <row r="891" spans="1:3" ht="14.4" customHeight="1" x14ac:dyDescent="0.3">
      <c r="A891" s="331"/>
      <c r="B891" s="331"/>
      <c r="C891" s="331"/>
    </row>
    <row r="892" spans="1:3" ht="14.4" customHeight="1" x14ac:dyDescent="0.3">
      <c r="A892" s="331"/>
      <c r="B892" s="331"/>
      <c r="C892" s="331"/>
    </row>
    <row r="893" spans="1:3" ht="14.4" customHeight="1" x14ac:dyDescent="0.3">
      <c r="A893" s="331"/>
      <c r="B893" s="331"/>
      <c r="C893" s="331"/>
    </row>
    <row r="894" spans="1:3" ht="14.4" customHeight="1" x14ac:dyDescent="0.3">
      <c r="A894" s="331"/>
      <c r="B894" s="331"/>
      <c r="C894" s="331"/>
    </row>
    <row r="895" spans="1:3" ht="14.4" customHeight="1" x14ac:dyDescent="0.3">
      <c r="A895" s="331"/>
      <c r="B895" s="331"/>
      <c r="C895" s="331"/>
    </row>
    <row r="896" spans="1:3" ht="14.4" customHeight="1" x14ac:dyDescent="0.3">
      <c r="A896" s="331"/>
      <c r="B896" s="331"/>
      <c r="C896" s="331"/>
    </row>
    <row r="897" spans="1:3" ht="14.4" customHeight="1" x14ac:dyDescent="0.3">
      <c r="A897" s="331"/>
      <c r="B897" s="331"/>
      <c r="C897" s="331"/>
    </row>
    <row r="898" spans="1:3" ht="14.4" customHeight="1" x14ac:dyDescent="0.3">
      <c r="A898" s="331"/>
      <c r="B898" s="331"/>
      <c r="C898" s="331"/>
    </row>
    <row r="899" spans="1:3" ht="14.4" customHeight="1" x14ac:dyDescent="0.3">
      <c r="A899" s="331"/>
      <c r="B899" s="331"/>
      <c r="C899" s="331"/>
    </row>
    <row r="900" spans="1:3" ht="14.4" customHeight="1" x14ac:dyDescent="0.3">
      <c r="A900" s="331"/>
      <c r="B900" s="331"/>
      <c r="C900" s="331"/>
    </row>
    <row r="901" spans="1:3" ht="14.4" customHeight="1" x14ac:dyDescent="0.3">
      <c r="A901" s="331"/>
      <c r="B901" s="331"/>
      <c r="C901" s="331"/>
    </row>
    <row r="902" spans="1:3" ht="14.4" customHeight="1" x14ac:dyDescent="0.3">
      <c r="A902" s="331"/>
      <c r="B902" s="331"/>
      <c r="C902" s="331"/>
    </row>
    <row r="903" spans="1:3" ht="14.4" customHeight="1" x14ac:dyDescent="0.3">
      <c r="A903" s="331"/>
      <c r="B903" s="331"/>
      <c r="C903" s="331"/>
    </row>
    <row r="904" spans="1:3" ht="14.4" customHeight="1" x14ac:dyDescent="0.3">
      <c r="A904" s="331"/>
      <c r="B904" s="331"/>
      <c r="C904" s="331"/>
    </row>
    <row r="905" spans="1:3" ht="14.4" customHeight="1" x14ac:dyDescent="0.3">
      <c r="A905" s="331"/>
      <c r="B905" s="331"/>
      <c r="C905" s="331"/>
    </row>
    <row r="906" spans="1:3" ht="14.4" customHeight="1" x14ac:dyDescent="0.3">
      <c r="A906" s="331"/>
      <c r="B906" s="331"/>
      <c r="C906" s="331"/>
    </row>
    <row r="907" spans="1:3" ht="14.4" customHeight="1" x14ac:dyDescent="0.3">
      <c r="A907" s="331"/>
      <c r="B907" s="331"/>
      <c r="C907" s="331"/>
    </row>
    <row r="908" spans="1:3" ht="14.4" customHeight="1" x14ac:dyDescent="0.3">
      <c r="A908" s="331"/>
      <c r="B908" s="331"/>
      <c r="C908" s="331"/>
    </row>
    <row r="909" spans="1:3" ht="14.4" customHeight="1" x14ac:dyDescent="0.3">
      <c r="A909" s="331"/>
      <c r="B909" s="331"/>
      <c r="C909" s="331"/>
    </row>
    <row r="910" spans="1:3" ht="14.4" customHeight="1" x14ac:dyDescent="0.3">
      <c r="A910" s="331"/>
      <c r="B910" s="331"/>
      <c r="C910" s="331"/>
    </row>
    <row r="911" spans="1:3" ht="14.4" customHeight="1" x14ac:dyDescent="0.3">
      <c r="A911" s="331"/>
      <c r="B911" s="331"/>
      <c r="C911" s="331"/>
    </row>
    <row r="912" spans="1:3" ht="14.4" customHeight="1" x14ac:dyDescent="0.3">
      <c r="A912" s="331"/>
      <c r="B912" s="331"/>
      <c r="C912" s="331"/>
    </row>
    <row r="913" spans="1:3" ht="14.4" customHeight="1" x14ac:dyDescent="0.3">
      <c r="A913" s="331"/>
      <c r="B913" s="331"/>
      <c r="C913" s="331"/>
    </row>
    <row r="914" spans="1:3" ht="14.4" customHeight="1" x14ac:dyDescent="0.3">
      <c r="A914" s="331"/>
      <c r="B914" s="331"/>
      <c r="C914" s="331"/>
    </row>
    <row r="915" spans="1:3" ht="14.4" customHeight="1" x14ac:dyDescent="0.3">
      <c r="A915" s="331"/>
      <c r="B915" s="331"/>
      <c r="C915" s="331"/>
    </row>
    <row r="916" spans="1:3" ht="14.4" customHeight="1" x14ac:dyDescent="0.3">
      <c r="A916" s="331"/>
      <c r="B916" s="331"/>
      <c r="C916" s="331"/>
    </row>
    <row r="917" spans="1:3" ht="14.4" customHeight="1" x14ac:dyDescent="0.3">
      <c r="A917" s="331"/>
      <c r="B917" s="331"/>
      <c r="C917" s="331"/>
    </row>
    <row r="918" spans="1:3" ht="14.4" customHeight="1" x14ac:dyDescent="0.3">
      <c r="A918" s="331"/>
      <c r="B918" s="331"/>
      <c r="C918" s="331"/>
    </row>
    <row r="919" spans="1:3" ht="14.4" customHeight="1" x14ac:dyDescent="0.3">
      <c r="A919" s="331"/>
      <c r="B919" s="331"/>
      <c r="C919" s="331"/>
    </row>
    <row r="920" spans="1:3" ht="14.4" customHeight="1" x14ac:dyDescent="0.3">
      <c r="A920" s="331"/>
      <c r="B920" s="331"/>
      <c r="C920" s="331"/>
    </row>
    <row r="921" spans="1:3" ht="14.4" customHeight="1" x14ac:dyDescent="0.3">
      <c r="A921" s="331"/>
      <c r="B921" s="331"/>
      <c r="C921" s="331"/>
    </row>
    <row r="922" spans="1:3" ht="14.4" customHeight="1" x14ac:dyDescent="0.3">
      <c r="A922" s="331"/>
      <c r="B922" s="331"/>
      <c r="C922" s="331"/>
    </row>
    <row r="923" spans="1:3" ht="14.4" customHeight="1" x14ac:dyDescent="0.3">
      <c r="A923" s="331"/>
      <c r="B923" s="331"/>
      <c r="C923" s="331"/>
    </row>
    <row r="924" spans="1:3" ht="14.4" customHeight="1" x14ac:dyDescent="0.3">
      <c r="A924" s="331"/>
      <c r="B924" s="331"/>
      <c r="C924" s="331"/>
    </row>
    <row r="925" spans="1:3" ht="14.4" customHeight="1" x14ac:dyDescent="0.3">
      <c r="A925" s="331"/>
      <c r="B925" s="331"/>
      <c r="C925" s="331"/>
    </row>
    <row r="926" spans="1:3" ht="14.4" customHeight="1" x14ac:dyDescent="0.3">
      <c r="A926" s="331"/>
      <c r="B926" s="331"/>
      <c r="C926" s="331"/>
    </row>
    <row r="927" spans="1:3" ht="14.4" customHeight="1" x14ac:dyDescent="0.3">
      <c r="A927" s="331"/>
      <c r="B927" s="331"/>
      <c r="C927" s="331"/>
    </row>
    <row r="928" spans="1:3" ht="14.4" customHeight="1" x14ac:dyDescent="0.3">
      <c r="A928" s="331"/>
      <c r="B928" s="331"/>
      <c r="C928" s="331"/>
    </row>
    <row r="929" spans="1:3" ht="14.4" customHeight="1" x14ac:dyDescent="0.3">
      <c r="A929" s="331"/>
      <c r="B929" s="331"/>
      <c r="C929" s="331"/>
    </row>
    <row r="930" spans="1:3" ht="14.4" customHeight="1" x14ac:dyDescent="0.3">
      <c r="A930" s="331"/>
      <c r="B930" s="331"/>
      <c r="C930" s="331"/>
    </row>
    <row r="931" spans="1:3" ht="14.4" customHeight="1" x14ac:dyDescent="0.3">
      <c r="A931" s="331"/>
      <c r="B931" s="331"/>
      <c r="C931" s="331"/>
    </row>
    <row r="932" spans="1:3" ht="14.4" customHeight="1" x14ac:dyDescent="0.3">
      <c r="A932" s="331"/>
      <c r="B932" s="331"/>
      <c r="C932" s="331"/>
    </row>
    <row r="933" spans="1:3" ht="14.4" customHeight="1" x14ac:dyDescent="0.3">
      <c r="A933" s="331"/>
      <c r="B933" s="331"/>
      <c r="C933" s="331"/>
    </row>
    <row r="934" spans="1:3" ht="14.4" customHeight="1" x14ac:dyDescent="0.3">
      <c r="A934" s="331"/>
      <c r="B934" s="331"/>
      <c r="C934" s="331"/>
    </row>
    <row r="935" spans="1:3" ht="14.4" customHeight="1" x14ac:dyDescent="0.3">
      <c r="A935" s="331"/>
      <c r="B935" s="331"/>
      <c r="C935" s="331"/>
    </row>
    <row r="936" spans="1:3" ht="14.4" customHeight="1" x14ac:dyDescent="0.3">
      <c r="A936" s="331"/>
      <c r="B936" s="331"/>
      <c r="C936" s="331"/>
    </row>
    <row r="937" spans="1:3" ht="14.4" customHeight="1" x14ac:dyDescent="0.3">
      <c r="A937" s="331"/>
      <c r="B937" s="331"/>
      <c r="C937" s="331"/>
    </row>
    <row r="938" spans="1:3" ht="14.4" customHeight="1" x14ac:dyDescent="0.3">
      <c r="A938" s="331"/>
      <c r="B938" s="331"/>
      <c r="C938" s="331"/>
    </row>
    <row r="939" spans="1:3" ht="14.4" customHeight="1" x14ac:dyDescent="0.3">
      <c r="A939" s="331"/>
      <c r="B939" s="331"/>
      <c r="C939" s="331"/>
    </row>
    <row r="940" spans="1:3" ht="14.4" customHeight="1" x14ac:dyDescent="0.3">
      <c r="A940" s="331"/>
      <c r="B940" s="331"/>
      <c r="C940" s="331"/>
    </row>
    <row r="941" spans="1:3" ht="14.4" customHeight="1" x14ac:dyDescent="0.3">
      <c r="A941" s="331"/>
      <c r="B941" s="331"/>
      <c r="C941" s="331"/>
    </row>
    <row r="942" spans="1:3" ht="14.4" customHeight="1" x14ac:dyDescent="0.3">
      <c r="A942" s="331"/>
      <c r="B942" s="331"/>
      <c r="C942" s="331"/>
    </row>
    <row r="943" spans="1:3" ht="14.4" customHeight="1" x14ac:dyDescent="0.3">
      <c r="A943" s="331"/>
      <c r="B943" s="331"/>
      <c r="C943" s="331"/>
    </row>
    <row r="944" spans="1:3" ht="14.4" customHeight="1" x14ac:dyDescent="0.3">
      <c r="A944" s="331"/>
      <c r="B944" s="331"/>
      <c r="C944" s="331"/>
    </row>
    <row r="945" spans="1:3" ht="14.4" customHeight="1" x14ac:dyDescent="0.3">
      <c r="A945" s="331"/>
      <c r="B945" s="331"/>
      <c r="C945" s="331"/>
    </row>
    <row r="946" spans="1:3" ht="14.4" customHeight="1" x14ac:dyDescent="0.3">
      <c r="A946" s="331"/>
      <c r="B946" s="331"/>
      <c r="C946" s="331"/>
    </row>
    <row r="947" spans="1:3" ht="14.4" customHeight="1" x14ac:dyDescent="0.3">
      <c r="A947" s="331"/>
      <c r="B947" s="331"/>
      <c r="C947" s="331"/>
    </row>
    <row r="948" spans="1:3" ht="14.4" customHeight="1" x14ac:dyDescent="0.3">
      <c r="A948" s="331"/>
      <c r="B948" s="331"/>
      <c r="C948" s="331"/>
    </row>
    <row r="949" spans="1:3" ht="14.4" customHeight="1" x14ac:dyDescent="0.3">
      <c r="A949" s="331"/>
      <c r="B949" s="331"/>
      <c r="C949" s="331"/>
    </row>
    <row r="950" spans="1:3" ht="14.4" customHeight="1" x14ac:dyDescent="0.3">
      <c r="A950" s="331"/>
      <c r="B950" s="331"/>
      <c r="C950" s="331"/>
    </row>
    <row r="951" spans="1:3" ht="14.4" customHeight="1" x14ac:dyDescent="0.3">
      <c r="A951" s="331"/>
      <c r="B951" s="331"/>
      <c r="C951" s="331"/>
    </row>
    <row r="952" spans="1:3" ht="14.4" customHeight="1" x14ac:dyDescent="0.3">
      <c r="A952" s="331"/>
      <c r="B952" s="331"/>
      <c r="C952" s="331"/>
    </row>
    <row r="953" spans="1:3" ht="14.4" customHeight="1" x14ac:dyDescent="0.3">
      <c r="A953" s="331"/>
      <c r="B953" s="331"/>
      <c r="C953" s="331"/>
    </row>
    <row r="954" spans="1:3" ht="14.4" customHeight="1" x14ac:dyDescent="0.3">
      <c r="A954" s="331"/>
      <c r="B954" s="331"/>
      <c r="C954" s="331"/>
    </row>
    <row r="955" spans="1:3" ht="14.4" customHeight="1" x14ac:dyDescent="0.3">
      <c r="A955" s="331"/>
      <c r="B955" s="331"/>
      <c r="C955" s="331"/>
    </row>
    <row r="956" spans="1:3" ht="14.4" customHeight="1" x14ac:dyDescent="0.3">
      <c r="A956" s="331"/>
      <c r="B956" s="331"/>
      <c r="C956" s="331"/>
    </row>
    <row r="957" spans="1:3" ht="14.4" customHeight="1" x14ac:dyDescent="0.3">
      <c r="A957" s="331"/>
      <c r="B957" s="331"/>
      <c r="C957" s="331"/>
    </row>
    <row r="958" spans="1:3" ht="14.4" customHeight="1" x14ac:dyDescent="0.3">
      <c r="A958" s="331"/>
      <c r="B958" s="331"/>
      <c r="C958" s="331"/>
    </row>
    <row r="959" spans="1:3" ht="14.4" customHeight="1" x14ac:dyDescent="0.3">
      <c r="A959" s="331"/>
      <c r="B959" s="331"/>
      <c r="C959" s="331"/>
    </row>
    <row r="960" spans="1:3" ht="14.4" customHeight="1" x14ac:dyDescent="0.3">
      <c r="A960" s="331"/>
      <c r="B960" s="331"/>
      <c r="C960" s="331"/>
    </row>
    <row r="961" spans="1:3" ht="14.4" customHeight="1" x14ac:dyDescent="0.3">
      <c r="A961" s="331"/>
      <c r="B961" s="331"/>
      <c r="C961" s="331"/>
    </row>
    <row r="962" spans="1:3" ht="14.4" customHeight="1" x14ac:dyDescent="0.3">
      <c r="A962" s="331"/>
      <c r="B962" s="331"/>
      <c r="C962" s="331"/>
    </row>
    <row r="963" spans="1:3" ht="14.4" customHeight="1" x14ac:dyDescent="0.3">
      <c r="A963" s="331"/>
      <c r="B963" s="331"/>
      <c r="C963" s="331"/>
    </row>
    <row r="964" spans="1:3" ht="14.4" customHeight="1" x14ac:dyDescent="0.3">
      <c r="A964" s="331"/>
      <c r="B964" s="331"/>
      <c r="C964" s="331"/>
    </row>
    <row r="965" spans="1:3" ht="14.4" customHeight="1" x14ac:dyDescent="0.3">
      <c r="A965" s="331"/>
      <c r="B965" s="331"/>
      <c r="C965" s="331"/>
    </row>
    <row r="966" spans="1:3" ht="14.4" customHeight="1" x14ac:dyDescent="0.3">
      <c r="A966" s="331"/>
      <c r="B966" s="331"/>
      <c r="C966" s="331"/>
    </row>
    <row r="967" spans="1:3" ht="14.4" customHeight="1" x14ac:dyDescent="0.3">
      <c r="A967" s="331"/>
      <c r="B967" s="331"/>
      <c r="C967" s="331"/>
    </row>
    <row r="968" spans="1:3" ht="14.4" customHeight="1" x14ac:dyDescent="0.3">
      <c r="A968" s="331"/>
      <c r="B968" s="331"/>
      <c r="C968" s="331"/>
    </row>
    <row r="969" spans="1:3" ht="14.4" customHeight="1" x14ac:dyDescent="0.3">
      <c r="A969" s="331"/>
      <c r="B969" s="331"/>
      <c r="C969" s="331"/>
    </row>
    <row r="970" spans="1:3" ht="14.4" customHeight="1" x14ac:dyDescent="0.3">
      <c r="A970" s="331"/>
      <c r="B970" s="331"/>
      <c r="C970" s="331"/>
    </row>
    <row r="971" spans="1:3" ht="14.4" customHeight="1" x14ac:dyDescent="0.3">
      <c r="A971" s="331"/>
      <c r="B971" s="331"/>
      <c r="C971" s="331"/>
    </row>
    <row r="972" spans="1:3" ht="14.4" customHeight="1" x14ac:dyDescent="0.3">
      <c r="A972" s="331"/>
      <c r="B972" s="331"/>
      <c r="C972" s="331"/>
    </row>
    <row r="973" spans="1:3" ht="14.4" customHeight="1" x14ac:dyDescent="0.3">
      <c r="A973" s="331"/>
      <c r="B973" s="331"/>
      <c r="C973" s="331"/>
    </row>
    <row r="974" spans="1:3" ht="14.4" customHeight="1" x14ac:dyDescent="0.3">
      <c r="A974" s="331"/>
      <c r="B974" s="331"/>
      <c r="C974" s="331"/>
    </row>
    <row r="975" spans="1:3" ht="14.4" customHeight="1" x14ac:dyDescent="0.3">
      <c r="A975" s="331"/>
      <c r="B975" s="331"/>
      <c r="C975" s="331"/>
    </row>
    <row r="976" spans="1:3" ht="14.4" customHeight="1" x14ac:dyDescent="0.3">
      <c r="A976" s="331"/>
      <c r="B976" s="331"/>
      <c r="C976" s="331"/>
    </row>
    <row r="977" spans="1:3" ht="14.4" customHeight="1" x14ac:dyDescent="0.3">
      <c r="A977" s="331"/>
      <c r="B977" s="331"/>
      <c r="C977" s="331"/>
    </row>
    <row r="978" spans="1:3" ht="14.4" customHeight="1" x14ac:dyDescent="0.3">
      <c r="A978" s="331"/>
      <c r="B978" s="331"/>
      <c r="C978" s="331"/>
    </row>
    <row r="979" spans="1:3" ht="14.4" customHeight="1" x14ac:dyDescent="0.3">
      <c r="A979" s="331"/>
      <c r="B979" s="331"/>
      <c r="C979" s="331"/>
    </row>
    <row r="980" spans="1:3" ht="14.4" customHeight="1" x14ac:dyDescent="0.3">
      <c r="A980" s="331"/>
      <c r="B980" s="331"/>
      <c r="C980" s="331"/>
    </row>
    <row r="981" spans="1:3" ht="14.4" customHeight="1" x14ac:dyDescent="0.3">
      <c r="A981" s="331"/>
      <c r="B981" s="331"/>
      <c r="C981" s="331"/>
    </row>
    <row r="982" spans="1:3" ht="14.4" customHeight="1" x14ac:dyDescent="0.3">
      <c r="A982" s="331"/>
      <c r="B982" s="331"/>
      <c r="C982" s="331"/>
    </row>
    <row r="983" spans="1:3" ht="14.4" customHeight="1" x14ac:dyDescent="0.3">
      <c r="A983" s="331"/>
      <c r="B983" s="331"/>
      <c r="C983" s="331"/>
    </row>
    <row r="984" spans="1:3" ht="14.4" customHeight="1" x14ac:dyDescent="0.3">
      <c r="A984" s="331"/>
      <c r="B984" s="331"/>
      <c r="C984" s="331"/>
    </row>
    <row r="985" spans="1:3" ht="14.4" customHeight="1" x14ac:dyDescent="0.3">
      <c r="A985" s="331"/>
      <c r="B985" s="331"/>
      <c r="C985" s="331"/>
    </row>
    <row r="986" spans="1:3" ht="14.4" customHeight="1" x14ac:dyDescent="0.3">
      <c r="A986" s="331"/>
      <c r="B986" s="331"/>
      <c r="C986" s="331"/>
    </row>
    <row r="987" spans="1:3" ht="14.4" customHeight="1" x14ac:dyDescent="0.3">
      <c r="A987" s="331"/>
      <c r="B987" s="331"/>
      <c r="C987" s="331"/>
    </row>
    <row r="988" spans="1:3" ht="14.4" customHeight="1" x14ac:dyDescent="0.3">
      <c r="A988" s="331"/>
      <c r="B988" s="331"/>
      <c r="C988" s="331"/>
    </row>
    <row r="989" spans="1:3" ht="14.4" customHeight="1" x14ac:dyDescent="0.3">
      <c r="A989" s="331"/>
      <c r="B989" s="331"/>
      <c r="C989" s="331"/>
    </row>
    <row r="990" spans="1:3" ht="14.4" customHeight="1" x14ac:dyDescent="0.3">
      <c r="A990" s="331"/>
      <c r="B990" s="331"/>
      <c r="C990" s="331"/>
    </row>
    <row r="991" spans="1:3" ht="14.4" customHeight="1" x14ac:dyDescent="0.3">
      <c r="A991" s="331"/>
      <c r="B991" s="331"/>
      <c r="C991" s="331"/>
    </row>
    <row r="992" spans="1:3" ht="14.4" customHeight="1" x14ac:dyDescent="0.3">
      <c r="A992" s="331"/>
      <c r="B992" s="331"/>
      <c r="C992" s="331"/>
    </row>
    <row r="993" spans="1:3" ht="14.4" customHeight="1" x14ac:dyDescent="0.3">
      <c r="A993" s="331"/>
      <c r="B993" s="331"/>
      <c r="C993" s="331"/>
    </row>
    <row r="994" spans="1:3" ht="14.4" customHeight="1" x14ac:dyDescent="0.3">
      <c r="A994" s="331"/>
      <c r="B994" s="331"/>
      <c r="C994" s="331"/>
    </row>
    <row r="995" spans="1:3" ht="14.4" customHeight="1" x14ac:dyDescent="0.3">
      <c r="A995" s="331"/>
      <c r="B995" s="331"/>
      <c r="C995" s="331"/>
    </row>
    <row r="996" spans="1:3" ht="14.4" customHeight="1" x14ac:dyDescent="0.3">
      <c r="A996" s="331"/>
      <c r="B996" s="331"/>
      <c r="C996" s="331"/>
    </row>
    <row r="997" spans="1:3" ht="14.4" customHeight="1" x14ac:dyDescent="0.3">
      <c r="A997" s="331"/>
      <c r="B997" s="331"/>
      <c r="C997" s="331"/>
    </row>
    <row r="998" spans="1:3" ht="14.4" customHeight="1" x14ac:dyDescent="0.3">
      <c r="A998" s="331"/>
      <c r="B998" s="331"/>
      <c r="C998" s="331"/>
    </row>
    <row r="999" spans="1:3" ht="14.4" customHeight="1" x14ac:dyDescent="0.3">
      <c r="A999" s="331"/>
      <c r="B999" s="331"/>
      <c r="C999" s="331"/>
    </row>
    <row r="1000" spans="1:3" ht="14.4" customHeight="1" x14ac:dyDescent="0.3">
      <c r="A1000" s="331"/>
      <c r="B1000" s="331"/>
      <c r="C1000" s="331"/>
    </row>
  </sheetData>
  <dataConsolidate/>
  <mergeCells count="4">
    <mergeCell ref="A1:D1"/>
    <mergeCell ref="A4:D4"/>
    <mergeCell ref="A6:D6"/>
    <mergeCell ref="A7:D7"/>
  </mergeCells>
  <printOptions horizontalCentered="1"/>
  <pageMargins left="0.7" right="0.7" top="0.75" bottom="0.75" header="0.3" footer="0.3"/>
  <pageSetup paperSize="9" scale="75"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01407-87F8-46B5-8190-52CBA4601C35}">
  <sheetPr codeName="Feuil4">
    <pageSetUpPr fitToPage="1"/>
  </sheetPr>
  <dimension ref="B1:I300"/>
  <sheetViews>
    <sheetView showGridLines="0" workbookViewId="0">
      <selection activeCell="B2" sqref="B2:I2"/>
    </sheetView>
  </sheetViews>
  <sheetFormatPr baseColWidth="10" defaultRowHeight="14.4" customHeight="1" x14ac:dyDescent="0.3"/>
  <cols>
    <col min="3" max="3" width="22.6640625" customWidth="1"/>
    <col min="4" max="4" width="15.88671875" customWidth="1"/>
  </cols>
  <sheetData>
    <row r="1" spans="2:9" ht="14.4" customHeight="1" x14ac:dyDescent="0.3">
      <c r="B1" s="3"/>
      <c r="C1" s="34"/>
      <c r="D1" s="3"/>
    </row>
    <row r="2" spans="2:9" ht="27" customHeight="1" x14ac:dyDescent="0.3">
      <c r="B2" s="487" t="str">
        <f>IF(EP_Titre&lt;&gt;"",EP_Titre,"")</f>
        <v>test</v>
      </c>
      <c r="C2" s="487"/>
      <c r="D2" s="487"/>
      <c r="E2" s="487"/>
      <c r="F2" s="487"/>
      <c r="G2" s="487"/>
      <c r="H2" s="487"/>
      <c r="I2" s="487"/>
    </row>
    <row r="3" spans="2:9" ht="14.4" customHeight="1" x14ac:dyDescent="0.3">
      <c r="B3" s="3"/>
      <c r="C3" s="34"/>
      <c r="D3" s="3"/>
    </row>
    <row r="5" spans="2:9" ht="46.95" customHeight="1" x14ac:dyDescent="0.3">
      <c r="B5" s="398" t="str">
        <f>"Observations"&amp;CHAR(10)&amp;"recueillies :"</f>
        <v>Observations
recueillies :</v>
      </c>
      <c r="C5" s="398"/>
      <c r="D5" s="197">
        <f>SUM(D6:D9)</f>
        <v>0</v>
      </c>
      <c r="E5" s="198"/>
    </row>
    <row r="6" spans="2:9" ht="14.4" customHeight="1" x14ac:dyDescent="0.3">
      <c r="B6" s="199" t="s">
        <v>38</v>
      </c>
      <c r="C6" s="38" t="s">
        <v>112</v>
      </c>
      <c r="D6" s="200">
        <f>COUNTIF('Obs-Saisie'!$E$10:$E$2107,B6)</f>
        <v>0</v>
      </c>
    </row>
    <row r="7" spans="2:9" ht="14.4" customHeight="1" x14ac:dyDescent="0.3">
      <c r="B7" s="199" t="s">
        <v>36</v>
      </c>
      <c r="C7" s="38" t="s">
        <v>113</v>
      </c>
      <c r="D7" s="200">
        <f>COUNTIF('Obs-Saisie'!$E$10:$E$2107,B7)</f>
        <v>0</v>
      </c>
    </row>
    <row r="8" spans="2:9" ht="14.4" customHeight="1" x14ac:dyDescent="0.3">
      <c r="B8" s="199" t="s">
        <v>32</v>
      </c>
      <c r="C8" s="38" t="s">
        <v>114</v>
      </c>
      <c r="D8" s="200">
        <f>COUNTIF('Obs-Saisie'!$E$10:$E$2107,B8)</f>
        <v>0</v>
      </c>
    </row>
    <row r="9" spans="2:9" ht="14.4" customHeight="1" x14ac:dyDescent="0.3">
      <c r="B9" s="201" t="s">
        <v>34</v>
      </c>
      <c r="C9" s="202" t="s">
        <v>115</v>
      </c>
      <c r="D9" s="200">
        <f>COUNTIF('Obs-Saisie'!$E$10:$E$2107,B9)</f>
        <v>0</v>
      </c>
    </row>
    <row r="12" spans="2:9" ht="14.4" customHeight="1" x14ac:dyDescent="0.3">
      <c r="B12" s="398" t="s">
        <v>116</v>
      </c>
      <c r="C12" s="398"/>
      <c r="D12" s="197">
        <f>SUM('Obs-Saisie'!J10:J2107)</f>
        <v>0</v>
      </c>
      <c r="E12" s="198"/>
      <c r="F12" s="203"/>
    </row>
    <row r="19" spans="2:4" ht="14.4" hidden="1" customHeight="1" x14ac:dyDescent="0.3"/>
    <row r="20" spans="2:4" ht="14.4" hidden="1" customHeight="1" x14ac:dyDescent="0.3"/>
    <row r="21" spans="2:4" ht="14.4" hidden="1" customHeight="1" x14ac:dyDescent="0.3"/>
    <row r="22" spans="2:4" ht="14.4" hidden="1" customHeight="1" x14ac:dyDescent="0.3">
      <c r="B22" s="3"/>
      <c r="C22" s="34"/>
      <c r="D22" s="3"/>
    </row>
    <row r="23" spans="2:4" ht="14.4" hidden="1" customHeight="1" x14ac:dyDescent="0.3">
      <c r="B23" s="208" t="s">
        <v>30</v>
      </c>
      <c r="C23" s="40" t="s">
        <v>117</v>
      </c>
      <c r="D23" s="209" t="s">
        <v>43</v>
      </c>
    </row>
    <row r="24" spans="2:4" ht="14.4" hidden="1" customHeight="1" x14ac:dyDescent="0.3">
      <c r="B24" s="35" t="s">
        <v>106</v>
      </c>
      <c r="C24" s="38" t="s">
        <v>118</v>
      </c>
      <c r="D24" s="46">
        <f>COUNTIF('Obs-Saisie'!$L$10:$L$2107,B24)</f>
        <v>0</v>
      </c>
    </row>
    <row r="25" spans="2:4" ht="14.4" hidden="1" customHeight="1" x14ac:dyDescent="0.3">
      <c r="B25" s="35" t="s">
        <v>119</v>
      </c>
      <c r="C25" s="38" t="s">
        <v>120</v>
      </c>
      <c r="D25" s="35">
        <f>COUNTIF('Obs-Saisie'!$L$10:$L$2107,B25)</f>
        <v>0</v>
      </c>
    </row>
    <row r="26" spans="2:4" ht="14.4" hidden="1" customHeight="1" x14ac:dyDescent="0.3">
      <c r="B26" s="210" t="s">
        <v>121</v>
      </c>
      <c r="C26" s="211" t="s">
        <v>122</v>
      </c>
      <c r="D26" s="35">
        <f>COUNTIF('Obs-Saisie'!$L$10:$L$2107,B26)</f>
        <v>0</v>
      </c>
    </row>
    <row r="27" spans="2:4" ht="14.4" hidden="1" customHeight="1" x14ac:dyDescent="0.3">
      <c r="B27" s="37" t="s">
        <v>105</v>
      </c>
      <c r="C27" s="36" t="s">
        <v>123</v>
      </c>
      <c r="D27" s="37">
        <f>COUNTIF('Obs-Saisie'!$L$10:$L$2107,B27)</f>
        <v>0</v>
      </c>
    </row>
    <row r="28" spans="2:4" ht="14.4" hidden="1" customHeight="1" x14ac:dyDescent="0.3">
      <c r="B28" s="3"/>
      <c r="C28" s="34"/>
      <c r="D28" s="3"/>
    </row>
    <row r="29" spans="2:4" ht="14.4" hidden="1" customHeight="1" x14ac:dyDescent="0.3">
      <c r="B29" s="3"/>
      <c r="C29" s="34"/>
      <c r="D29" s="3"/>
    </row>
    <row r="30" spans="2:4" ht="14.4" hidden="1" customHeight="1" x14ac:dyDescent="0.3">
      <c r="B30" s="3"/>
      <c r="C30" s="34"/>
      <c r="D30" s="3"/>
    </row>
    <row r="31" spans="2:4" ht="14.4" hidden="1" customHeight="1" x14ac:dyDescent="0.3">
      <c r="B31" s="3"/>
      <c r="C31" s="34"/>
      <c r="D31" s="3"/>
    </row>
    <row r="32" spans="2:4" ht="14.4" hidden="1" customHeight="1" x14ac:dyDescent="0.3">
      <c r="B32" s="3"/>
      <c r="C32" s="34"/>
      <c r="D32" s="3"/>
    </row>
    <row r="33" spans="2:4" ht="14.4" hidden="1" customHeight="1" x14ac:dyDescent="0.3">
      <c r="B33" s="3"/>
      <c r="C33" s="34"/>
      <c r="D33" s="3"/>
    </row>
    <row r="34" spans="2:4" ht="14.4" hidden="1" customHeight="1" x14ac:dyDescent="0.3">
      <c r="B34" s="3"/>
      <c r="C34" s="34"/>
      <c r="D34" s="3"/>
    </row>
    <row r="35" spans="2:4" ht="14.4" hidden="1" customHeight="1" x14ac:dyDescent="0.3">
      <c r="B35" s="3"/>
      <c r="C35" s="34"/>
      <c r="D35" s="3"/>
    </row>
    <row r="36" spans="2:4" ht="14.4" hidden="1" customHeight="1" x14ac:dyDescent="0.3">
      <c r="B36" s="3"/>
      <c r="C36" s="204"/>
      <c r="D36" s="3"/>
    </row>
    <row r="37" spans="2:4" ht="14.4" hidden="1" customHeight="1" x14ac:dyDescent="0.3"/>
    <row r="38" spans="2:4" ht="14.4" hidden="1" customHeight="1" x14ac:dyDescent="0.3"/>
    <row r="39" spans="2:4" ht="14.4" customHeight="1" x14ac:dyDescent="0.3">
      <c r="B39" s="3"/>
      <c r="C39" s="34"/>
      <c r="D39" s="3"/>
    </row>
    <row r="40" spans="2:4" ht="46.95" customHeight="1" x14ac:dyDescent="0.3">
      <c r="B40" s="208" t="s">
        <v>30</v>
      </c>
      <c r="C40" s="40" t="s">
        <v>132</v>
      </c>
      <c r="D40" s="209" t="s">
        <v>43</v>
      </c>
    </row>
    <row r="41" spans="2:4" ht="14.4" customHeight="1" x14ac:dyDescent="0.3">
      <c r="B41" s="35">
        <f>'Obs-Data'!B6</f>
        <v>1</v>
      </c>
      <c r="C41" s="38" t="str">
        <f>IF('Obs-Data'!C6&lt;&gt;"",'Obs-Data'!C6,"")</f>
        <v>t1</v>
      </c>
      <c r="D41" s="35">
        <f>IF('Obs-Data'!D6&lt;&gt;"",'Obs-Data'!D6,"")</f>
        <v>0</v>
      </c>
    </row>
    <row r="42" spans="2:4" ht="14.4" customHeight="1" x14ac:dyDescent="0.3">
      <c r="B42" s="35" t="str">
        <f>'Obs-Data'!B7</f>
        <v/>
      </c>
      <c r="C42" s="38" t="str">
        <f>IF('Obs-Data'!C7&lt;&gt;"",'Obs-Data'!C7,"")</f>
        <v/>
      </c>
      <c r="D42" s="35" t="str">
        <f>IF('Obs-Data'!D7&lt;&gt;"",'Obs-Data'!D7,"")</f>
        <v/>
      </c>
    </row>
    <row r="43" spans="2:4" ht="14.4" customHeight="1" x14ac:dyDescent="0.3">
      <c r="B43" s="35" t="str">
        <f>'Obs-Data'!B8</f>
        <v/>
      </c>
      <c r="C43" s="38" t="str">
        <f>IF('Obs-Data'!C8&lt;&gt;"",'Obs-Data'!C8,"")</f>
        <v/>
      </c>
      <c r="D43" s="35" t="str">
        <f>IF('Obs-Data'!D8&lt;&gt;"",'Obs-Data'!D8,"")</f>
        <v/>
      </c>
    </row>
    <row r="44" spans="2:4" ht="14.4" customHeight="1" x14ac:dyDescent="0.3">
      <c r="B44" s="35" t="str">
        <f>'Obs-Data'!B9</f>
        <v/>
      </c>
      <c r="C44" s="38" t="str">
        <f>IF('Obs-Data'!C9&lt;&gt;"",'Obs-Data'!C9,"")</f>
        <v/>
      </c>
      <c r="D44" s="35" t="str">
        <f>IF('Obs-Data'!D9&lt;&gt;"",'Obs-Data'!D9,"")</f>
        <v/>
      </c>
    </row>
    <row r="45" spans="2:4" ht="14.4" customHeight="1" x14ac:dyDescent="0.3">
      <c r="B45" s="35" t="str">
        <f>'Obs-Data'!B10</f>
        <v/>
      </c>
      <c r="C45" s="38" t="str">
        <f>IF('Obs-Data'!C10&lt;&gt;"",'Obs-Data'!C10,"")</f>
        <v/>
      </c>
      <c r="D45" s="35" t="str">
        <f>IF('Obs-Data'!D10&lt;&gt;"",'Obs-Data'!D10,"")</f>
        <v/>
      </c>
    </row>
    <row r="46" spans="2:4" ht="14.4" customHeight="1" x14ac:dyDescent="0.3">
      <c r="B46" s="35" t="str">
        <f>'Obs-Data'!B11</f>
        <v/>
      </c>
      <c r="C46" s="38" t="str">
        <f>IF('Obs-Data'!C11&lt;&gt;"",'Obs-Data'!C11,"")</f>
        <v/>
      </c>
      <c r="D46" s="35" t="str">
        <f>IF('Obs-Data'!D11&lt;&gt;"",'Obs-Data'!D11,"")</f>
        <v/>
      </c>
    </row>
    <row r="47" spans="2:4" ht="14.4" customHeight="1" x14ac:dyDescent="0.3">
      <c r="B47" s="35" t="str">
        <f>'Obs-Data'!B12</f>
        <v/>
      </c>
      <c r="C47" s="38" t="str">
        <f>IF('Obs-Data'!C12&lt;&gt;"",'Obs-Data'!C12,"")</f>
        <v/>
      </c>
      <c r="D47" s="35" t="str">
        <f>IF('Obs-Data'!D12&lt;&gt;"",'Obs-Data'!D12,"")</f>
        <v/>
      </c>
    </row>
    <row r="48" spans="2:4" ht="14.4" customHeight="1" x14ac:dyDescent="0.3">
      <c r="B48" s="35" t="str">
        <f>'Obs-Data'!B13</f>
        <v/>
      </c>
      <c r="C48" s="38" t="str">
        <f>IF('Obs-Data'!C13&lt;&gt;"",'Obs-Data'!C13,"")</f>
        <v/>
      </c>
      <c r="D48" s="35" t="str">
        <f>IF('Obs-Data'!D13&lt;&gt;"",'Obs-Data'!D13,"")</f>
        <v/>
      </c>
    </row>
    <row r="49" spans="2:4" ht="14.4" customHeight="1" x14ac:dyDescent="0.3">
      <c r="B49" s="35" t="str">
        <f>'Obs-Data'!B14</f>
        <v/>
      </c>
      <c r="C49" s="38" t="str">
        <f>IF('Obs-Data'!C14&lt;&gt;"",'Obs-Data'!C14,"")</f>
        <v/>
      </c>
      <c r="D49" s="35" t="str">
        <f>IF('Obs-Data'!D14&lt;&gt;"",'Obs-Data'!D14,"")</f>
        <v/>
      </c>
    </row>
    <row r="50" spans="2:4" ht="14.4" customHeight="1" x14ac:dyDescent="0.3">
      <c r="B50" s="35" t="str">
        <f>'Obs-Data'!B15</f>
        <v/>
      </c>
      <c r="C50" s="38" t="str">
        <f>IF('Obs-Data'!C15&lt;&gt;"",'Obs-Data'!C15,"")</f>
        <v/>
      </c>
      <c r="D50" s="35" t="str">
        <f>IF('Obs-Data'!D15&lt;&gt;"",'Obs-Data'!D15,"")</f>
        <v/>
      </c>
    </row>
    <row r="51" spans="2:4" ht="14.4" customHeight="1" x14ac:dyDescent="0.3">
      <c r="B51" s="35" t="str">
        <f>'Obs-Data'!B16</f>
        <v/>
      </c>
      <c r="C51" s="38" t="str">
        <f>IF('Obs-Data'!C16&lt;&gt;"",'Obs-Data'!C16,"")</f>
        <v/>
      </c>
      <c r="D51" s="35" t="str">
        <f>IF('Obs-Data'!D16&lt;&gt;"",'Obs-Data'!D16,"")</f>
        <v/>
      </c>
    </row>
    <row r="52" spans="2:4" ht="14.4" customHeight="1" x14ac:dyDescent="0.3">
      <c r="B52" s="35" t="str">
        <f>'Obs-Data'!B17</f>
        <v/>
      </c>
      <c r="C52" s="38" t="str">
        <f>IF('Obs-Data'!C17&lt;&gt;"",'Obs-Data'!C17,"")</f>
        <v/>
      </c>
      <c r="D52" s="35" t="str">
        <f>IF('Obs-Data'!D17&lt;&gt;"",'Obs-Data'!D17,"")</f>
        <v/>
      </c>
    </row>
    <row r="53" spans="2:4" ht="14.4" customHeight="1" x14ac:dyDescent="0.3">
      <c r="B53" s="79"/>
      <c r="C53" s="205"/>
      <c r="D53" s="79"/>
    </row>
    <row r="54" spans="2:4" ht="14.4" customHeight="1" x14ac:dyDescent="0.3">
      <c r="B54" s="3"/>
      <c r="C54" s="34"/>
      <c r="D54" s="3"/>
    </row>
    <row r="55" spans="2:4" ht="46.95" customHeight="1" x14ac:dyDescent="0.3">
      <c r="B55" s="206" t="str">
        <f>IF(B41&lt;&gt;"","Code","")</f>
        <v>Code</v>
      </c>
      <c r="C55" s="206" t="str">
        <f>IF(C41&lt;&gt;"",C41,"")</f>
        <v>t1</v>
      </c>
      <c r="D55" s="207" t="str">
        <f>IF(C55&lt;&gt;"","Nombre d'observations recueillies","")</f>
        <v>Nombre d'observations recueillies</v>
      </c>
    </row>
    <row r="56" spans="2:4" ht="14.4" customHeight="1" x14ac:dyDescent="0.3">
      <c r="B56" s="215">
        <f>IF('Obs-Rub'!K6&lt;&gt;"",'Obs-Rub'!K6,"")</f>
        <v>11</v>
      </c>
      <c r="C56" s="224" t="str">
        <f>IF('Obs-Rub'!L6&lt;&gt;"",'Obs-Rub'!L6,"")</f>
        <v>r11</v>
      </c>
      <c r="D56" s="216">
        <f>IF(B56&lt;&gt;"",COUNTIF('Obs-Saisie'!M:M,'Obs-Data'!I6),"")</f>
        <v>0</v>
      </c>
    </row>
    <row r="57" spans="2:4" ht="14.4" customHeight="1" x14ac:dyDescent="0.3">
      <c r="B57" s="217" t="str">
        <f>IF('Obs-Rub'!K7&lt;&gt;"",'Obs-Rub'!K7,"")</f>
        <v/>
      </c>
      <c r="C57" s="225" t="str">
        <f>IF('Obs-Rub'!L7&lt;&gt;"",'Obs-Rub'!L7,"")</f>
        <v/>
      </c>
      <c r="D57" s="218" t="str">
        <f>IF(B57&lt;&gt;"",COUNTIF('Obs-Saisie'!M:M,'Obs-Data'!I7),"")</f>
        <v/>
      </c>
    </row>
    <row r="58" spans="2:4" ht="14.4" customHeight="1" x14ac:dyDescent="0.3">
      <c r="B58" s="217" t="str">
        <f>IF('Obs-Rub'!K8&lt;&gt;"",'Obs-Rub'!K8,"")</f>
        <v/>
      </c>
      <c r="C58" s="225" t="str">
        <f>IF('Obs-Rub'!L8&lt;&gt;"",'Obs-Rub'!L8,"")</f>
        <v/>
      </c>
      <c r="D58" s="218" t="str">
        <f>IF(B58&lt;&gt;"",COUNTIF('Obs-Saisie'!M:M,'Obs-Data'!I8),"")</f>
        <v/>
      </c>
    </row>
    <row r="59" spans="2:4" ht="14.4" customHeight="1" x14ac:dyDescent="0.3">
      <c r="B59" s="217" t="str">
        <f>IF('Obs-Rub'!K9&lt;&gt;"",'Obs-Rub'!K9,"")</f>
        <v/>
      </c>
      <c r="C59" s="225" t="str">
        <f>IF('Obs-Rub'!L9&lt;&gt;"",'Obs-Rub'!L9,"")</f>
        <v/>
      </c>
      <c r="D59" s="218" t="str">
        <f>IF(B59&lt;&gt;"",COUNTIF('Obs-Saisie'!M:M,'Obs-Data'!I9),"")</f>
        <v/>
      </c>
    </row>
    <row r="60" spans="2:4" ht="14.4" customHeight="1" x14ac:dyDescent="0.3">
      <c r="B60" s="217" t="str">
        <f>IF('Obs-Rub'!K10&lt;&gt;"",'Obs-Rub'!K10,"")</f>
        <v/>
      </c>
      <c r="C60" s="225" t="str">
        <f>IF('Obs-Rub'!L10&lt;&gt;"",'Obs-Rub'!L10,"")</f>
        <v/>
      </c>
      <c r="D60" s="218" t="str">
        <f>IF(B60&lt;&gt;"",COUNTIF('Obs-Saisie'!M:M,'Obs-Data'!I10),"")</f>
        <v/>
      </c>
    </row>
    <row r="61" spans="2:4" ht="14.4" customHeight="1" x14ac:dyDescent="0.3">
      <c r="B61" s="217" t="str">
        <f>IF('Obs-Rub'!K11&lt;&gt;"",'Obs-Rub'!K11,"")</f>
        <v/>
      </c>
      <c r="C61" s="225" t="str">
        <f>IF('Obs-Rub'!L11&lt;&gt;"",'Obs-Rub'!L11,"")</f>
        <v/>
      </c>
      <c r="D61" s="218" t="str">
        <f>IF(B61&lt;&gt;"",COUNTIF('Obs-Saisie'!M:M,'Obs-Data'!I11),"")</f>
        <v/>
      </c>
    </row>
    <row r="62" spans="2:4" ht="14.4" customHeight="1" x14ac:dyDescent="0.3">
      <c r="B62" s="217" t="str">
        <f>IF('Obs-Rub'!K12&lt;&gt;"",'Obs-Rub'!K12,"")</f>
        <v/>
      </c>
      <c r="C62" s="225" t="str">
        <f>IF('Obs-Rub'!L12&lt;&gt;"",'Obs-Rub'!L12,"")</f>
        <v/>
      </c>
      <c r="D62" s="218" t="str">
        <f>IF(B62&lt;&gt;"",COUNTIF('Obs-Saisie'!M:M,'Obs-Data'!I12),"")</f>
        <v/>
      </c>
    </row>
    <row r="63" spans="2:4" ht="14.4" customHeight="1" x14ac:dyDescent="0.3">
      <c r="B63" s="217" t="str">
        <f>IF('Obs-Rub'!K13&lt;&gt;"",'Obs-Rub'!K13,"")</f>
        <v/>
      </c>
      <c r="C63" s="225" t="str">
        <f>IF('Obs-Rub'!L13&lt;&gt;"",'Obs-Rub'!L13,"")</f>
        <v/>
      </c>
      <c r="D63" s="218" t="str">
        <f>IF(B63&lt;&gt;"",COUNTIF('Obs-Saisie'!M:M,'Obs-Data'!I13),"")</f>
        <v/>
      </c>
    </row>
    <row r="64" spans="2:4" ht="14.4" customHeight="1" x14ac:dyDescent="0.3">
      <c r="B64" s="219" t="str">
        <f>IF('Obs-Rub'!K14&lt;&gt;"",'Obs-Rub'!K14,"")</f>
        <v/>
      </c>
      <c r="C64" s="226" t="str">
        <f>IF('Obs-Rub'!L14&lt;&gt;"",'Obs-Rub'!L14,"")</f>
        <v/>
      </c>
      <c r="D64" s="220" t="str">
        <f>IF(B64&lt;&gt;"",COUNTIF('Obs-Saisie'!M:M,'Obs-Data'!I14),"")</f>
        <v/>
      </c>
    </row>
    <row r="65" spans="2:4" ht="14.4" customHeight="1" x14ac:dyDescent="0.3">
      <c r="B65" s="3"/>
      <c r="C65" s="34"/>
      <c r="D65" s="3"/>
    </row>
    <row r="66" spans="2:4" ht="14.4" hidden="1" customHeight="1" x14ac:dyDescent="0.3">
      <c r="B66" s="3"/>
      <c r="C66" s="34"/>
      <c r="D66" s="3"/>
    </row>
    <row r="67" spans="2:4" ht="14.4" hidden="1" customHeight="1" x14ac:dyDescent="0.3">
      <c r="B67" s="227" t="str">
        <f>IF(B42&lt;&gt;"","Code","")</f>
        <v/>
      </c>
      <c r="C67" s="227" t="str">
        <f>IF(C42&lt;&gt;"",C42,"")</f>
        <v/>
      </c>
      <c r="D67" s="228" t="str">
        <f>IF(C67&lt;&gt;"","Nombre d'observations recueillies","")</f>
        <v/>
      </c>
    </row>
    <row r="68" spans="2:4" ht="14.4" hidden="1" customHeight="1" x14ac:dyDescent="0.3">
      <c r="B68" s="215" t="str">
        <f>IF('Obs-Rub'!K19&lt;&gt;"",'Obs-Rub'!K19,"")</f>
        <v/>
      </c>
      <c r="C68" s="221" t="str">
        <f t="shared" ref="C68:C76" si="0">IF(B68&lt;&gt;"",LEFT(VLOOKUP(B68,T_Rub,2),22),"")</f>
        <v/>
      </c>
      <c r="D68" s="216" t="str">
        <f>IF(B68&lt;&gt;"",COUNTIF('Obs-Saisie'!M:M,VLOOKUP(B68,T_Rub,4)),"")</f>
        <v/>
      </c>
    </row>
    <row r="69" spans="2:4" ht="14.4" hidden="1" customHeight="1" x14ac:dyDescent="0.3">
      <c r="B69" s="217" t="str">
        <f>IF('Obs-Rub'!K20&lt;&gt;"",'Obs-Rub'!K20,"")</f>
        <v/>
      </c>
      <c r="C69" s="222" t="str">
        <f t="shared" si="0"/>
        <v/>
      </c>
      <c r="D69" s="218" t="str">
        <f>IF(B69&lt;&gt;"",COUNTIF('Obs-Saisie'!M:M,VLOOKUP(B69,T_Rub,4)),"")</f>
        <v/>
      </c>
    </row>
    <row r="70" spans="2:4" ht="14.4" hidden="1" customHeight="1" x14ac:dyDescent="0.3">
      <c r="B70" s="217" t="str">
        <f>IF('Obs-Rub'!K21&lt;&gt;"",'Obs-Rub'!K21,"")</f>
        <v/>
      </c>
      <c r="C70" s="222" t="str">
        <f t="shared" si="0"/>
        <v/>
      </c>
      <c r="D70" s="218" t="str">
        <f>IF(B70&lt;&gt;"",COUNTIF('Obs-Saisie'!M:M,VLOOKUP(B70,T_Rub,4)),"")</f>
        <v/>
      </c>
    </row>
    <row r="71" spans="2:4" ht="14.4" hidden="1" customHeight="1" x14ac:dyDescent="0.3">
      <c r="B71" s="217" t="str">
        <f>IF('Obs-Rub'!K22&lt;&gt;"",'Obs-Rub'!K22,"")</f>
        <v/>
      </c>
      <c r="C71" s="222" t="str">
        <f t="shared" si="0"/>
        <v/>
      </c>
      <c r="D71" s="218" t="str">
        <f>IF(B71&lt;&gt;"",COUNTIF('Obs-Saisie'!M:M,VLOOKUP(B71,T_Rub,4)),"")</f>
        <v/>
      </c>
    </row>
    <row r="72" spans="2:4" ht="14.4" hidden="1" customHeight="1" x14ac:dyDescent="0.3">
      <c r="B72" s="217" t="str">
        <f>IF('Obs-Rub'!K23&lt;&gt;"",'Obs-Rub'!K23,"")</f>
        <v/>
      </c>
      <c r="C72" s="222" t="str">
        <f t="shared" si="0"/>
        <v/>
      </c>
      <c r="D72" s="218" t="str">
        <f>IF(B72&lt;&gt;"",COUNTIF('Obs-Saisie'!M:M,VLOOKUP(B72,T_Rub,4)),"")</f>
        <v/>
      </c>
    </row>
    <row r="73" spans="2:4" ht="14.4" hidden="1" customHeight="1" x14ac:dyDescent="0.3">
      <c r="B73" s="217" t="str">
        <f>IF('Obs-Rub'!K24&lt;&gt;"",'Obs-Rub'!K24,"")</f>
        <v/>
      </c>
      <c r="C73" s="222" t="str">
        <f t="shared" si="0"/>
        <v/>
      </c>
      <c r="D73" s="218" t="str">
        <f>IF(B73&lt;&gt;"",COUNTIF('Obs-Saisie'!M:M,VLOOKUP(B73,T_Rub,4)),"")</f>
        <v/>
      </c>
    </row>
    <row r="74" spans="2:4" ht="14.4" hidden="1" customHeight="1" x14ac:dyDescent="0.3">
      <c r="B74" s="217" t="str">
        <f>IF('Obs-Rub'!K25&lt;&gt;"",'Obs-Rub'!K25,"")</f>
        <v/>
      </c>
      <c r="C74" s="222" t="str">
        <f t="shared" si="0"/>
        <v/>
      </c>
      <c r="D74" s="218" t="str">
        <f>IF(B74&lt;&gt;"",COUNTIF('Obs-Saisie'!M:M,VLOOKUP(B74,T_Rub,4)),"")</f>
        <v/>
      </c>
    </row>
    <row r="75" spans="2:4" ht="14.4" hidden="1" customHeight="1" x14ac:dyDescent="0.3">
      <c r="B75" s="217" t="str">
        <f>IF('Obs-Rub'!K26&lt;&gt;"",'Obs-Rub'!K26,"")</f>
        <v/>
      </c>
      <c r="C75" s="222" t="str">
        <f t="shared" si="0"/>
        <v/>
      </c>
      <c r="D75" s="218" t="str">
        <f>IF(B75&lt;&gt;"",COUNTIF('Obs-Saisie'!M:M,VLOOKUP(B75,T_Rub,4)),"")</f>
        <v/>
      </c>
    </row>
    <row r="76" spans="2:4" ht="14.4" hidden="1" customHeight="1" x14ac:dyDescent="0.3">
      <c r="B76" s="219" t="str">
        <f>IF('Obs-Rub'!K27&lt;&gt;"",'Obs-Rub'!K27,"")</f>
        <v/>
      </c>
      <c r="C76" s="223" t="str">
        <f t="shared" si="0"/>
        <v/>
      </c>
      <c r="D76" s="220" t="str">
        <f>IF(B76&lt;&gt;"",COUNTIF('Obs-Saisie'!M:M,VLOOKUP(B76,T_Rub,4)),"")</f>
        <v/>
      </c>
    </row>
    <row r="77" spans="2:4" ht="14.4" hidden="1" customHeight="1" x14ac:dyDescent="0.3">
      <c r="B77" s="3"/>
      <c r="C77" s="34"/>
      <c r="D77" s="3"/>
    </row>
    <row r="78" spans="2:4" ht="14.4" hidden="1" customHeight="1" x14ac:dyDescent="0.3">
      <c r="B78" s="3"/>
      <c r="C78" s="34"/>
      <c r="D78" s="3"/>
    </row>
    <row r="79" spans="2:4" ht="14.4" hidden="1" customHeight="1" x14ac:dyDescent="0.3">
      <c r="B79" s="206" t="str">
        <f>IF(B43&lt;&gt;"","Code","")</f>
        <v/>
      </c>
      <c r="C79" s="206" t="str">
        <f>IF(C43&lt;&gt;"",C43,"")</f>
        <v/>
      </c>
      <c r="D79" s="207" t="str">
        <f>IF(C79&lt;&gt;"","Nombre d'observations recueillies","")</f>
        <v/>
      </c>
    </row>
    <row r="80" spans="2:4" ht="14.4" hidden="1" customHeight="1" x14ac:dyDescent="0.3">
      <c r="B80" s="215" t="str">
        <f>IF('Obs-Rub'!K32&lt;&gt;"",'Obs-Rub'!K32,"")</f>
        <v/>
      </c>
      <c r="C80" s="221" t="str">
        <f t="shared" ref="C80:C88" si="1">IF(B80&lt;&gt;"",LEFT(VLOOKUP(B80,T_Rub,2),22),"")</f>
        <v/>
      </c>
      <c r="D80" s="216" t="str">
        <f>IF(B80&lt;&gt;"",COUNTIF('Obs-Saisie'!M:M,VLOOKUP(B80,T_Rub,4)),"")</f>
        <v/>
      </c>
    </row>
    <row r="81" spans="2:4" ht="14.4" hidden="1" customHeight="1" x14ac:dyDescent="0.3">
      <c r="B81" s="217" t="str">
        <f>IF('Obs-Rub'!K33&lt;&gt;"",'Obs-Rub'!K33,"")</f>
        <v/>
      </c>
      <c r="C81" s="222" t="str">
        <f t="shared" si="1"/>
        <v/>
      </c>
      <c r="D81" s="218" t="str">
        <f>IF(B81&lt;&gt;"",COUNTIF('Obs-Saisie'!M:M,VLOOKUP(B81,T_Rub,4)),"")</f>
        <v/>
      </c>
    </row>
    <row r="82" spans="2:4" ht="14.4" hidden="1" customHeight="1" x14ac:dyDescent="0.3">
      <c r="B82" s="217" t="str">
        <f>IF('Obs-Rub'!K34&lt;&gt;"",'Obs-Rub'!K34,"")</f>
        <v/>
      </c>
      <c r="C82" s="222" t="str">
        <f t="shared" si="1"/>
        <v/>
      </c>
      <c r="D82" s="218" t="str">
        <f>IF(B82&lt;&gt;"",COUNTIF('Obs-Saisie'!M:M,VLOOKUP(B82,T_Rub,4)),"")</f>
        <v/>
      </c>
    </row>
    <row r="83" spans="2:4" ht="14.4" hidden="1" customHeight="1" x14ac:dyDescent="0.3">
      <c r="B83" s="217" t="str">
        <f>IF('Obs-Rub'!K35&lt;&gt;"",'Obs-Rub'!K35,"")</f>
        <v/>
      </c>
      <c r="C83" s="222" t="str">
        <f t="shared" si="1"/>
        <v/>
      </c>
      <c r="D83" s="218" t="str">
        <f>IF(B83&lt;&gt;"",COUNTIF('Obs-Saisie'!M:M,VLOOKUP(B83,T_Rub,4)),"")</f>
        <v/>
      </c>
    </row>
    <row r="84" spans="2:4" ht="14.4" hidden="1" customHeight="1" x14ac:dyDescent="0.3">
      <c r="B84" s="217" t="str">
        <f>IF('Obs-Rub'!K36&lt;&gt;"",'Obs-Rub'!K36,"")</f>
        <v/>
      </c>
      <c r="C84" s="222" t="str">
        <f t="shared" si="1"/>
        <v/>
      </c>
      <c r="D84" s="218" t="str">
        <f>IF(B84&lt;&gt;"",COUNTIF('Obs-Saisie'!M:M,VLOOKUP(B84,T_Rub,4)),"")</f>
        <v/>
      </c>
    </row>
    <row r="85" spans="2:4" ht="14.4" hidden="1" customHeight="1" x14ac:dyDescent="0.3">
      <c r="B85" s="217" t="str">
        <f>IF('Obs-Rub'!K37&lt;&gt;"",'Obs-Rub'!K37,"")</f>
        <v/>
      </c>
      <c r="C85" s="222" t="str">
        <f t="shared" si="1"/>
        <v/>
      </c>
      <c r="D85" s="218" t="str">
        <f>IF(B85&lt;&gt;"",COUNTIF('Obs-Saisie'!M:M,VLOOKUP(B85,T_Rub,4)),"")</f>
        <v/>
      </c>
    </row>
    <row r="86" spans="2:4" ht="14.4" hidden="1" customHeight="1" x14ac:dyDescent="0.3">
      <c r="B86" s="217" t="str">
        <f>IF('Obs-Rub'!K38&lt;&gt;"",'Obs-Rub'!K38,"")</f>
        <v/>
      </c>
      <c r="C86" s="222" t="str">
        <f t="shared" si="1"/>
        <v/>
      </c>
      <c r="D86" s="218" t="str">
        <f>IF(B86&lt;&gt;"",COUNTIF('Obs-Saisie'!M:M,VLOOKUP(B86,T_Rub,4)),"")</f>
        <v/>
      </c>
    </row>
    <row r="87" spans="2:4" ht="14.4" hidden="1" customHeight="1" x14ac:dyDescent="0.3">
      <c r="B87" s="217" t="str">
        <f>IF('Obs-Rub'!K39&lt;&gt;"",'Obs-Rub'!K39,"")</f>
        <v/>
      </c>
      <c r="C87" s="222" t="str">
        <f t="shared" si="1"/>
        <v/>
      </c>
      <c r="D87" s="218" t="str">
        <f>IF(B87&lt;&gt;"",COUNTIF('Obs-Saisie'!M:M,VLOOKUP(B87,T_Rub,4)),"")</f>
        <v/>
      </c>
    </row>
    <row r="88" spans="2:4" ht="14.4" hidden="1" customHeight="1" x14ac:dyDescent="0.3">
      <c r="B88" s="219" t="str">
        <f>IF('Obs-Rub'!K40&lt;&gt;"",'Obs-Rub'!K40,"")</f>
        <v/>
      </c>
      <c r="C88" s="223" t="str">
        <f t="shared" si="1"/>
        <v/>
      </c>
      <c r="D88" s="220" t="str">
        <f>IF(B88&lt;&gt;"",COUNTIF('Obs-Saisie'!M:M,VLOOKUP(B88,T_Rub,4)),"")</f>
        <v/>
      </c>
    </row>
    <row r="89" spans="2:4" ht="14.4" hidden="1" customHeight="1" x14ac:dyDescent="0.3">
      <c r="B89" s="3"/>
      <c r="C89" s="34"/>
      <c r="D89" s="3"/>
    </row>
    <row r="90" spans="2:4" ht="14.4" hidden="1" customHeight="1" x14ac:dyDescent="0.3">
      <c r="B90" s="3"/>
      <c r="C90" s="34"/>
      <c r="D90" s="3"/>
    </row>
    <row r="91" spans="2:4" ht="14.4" hidden="1" customHeight="1" x14ac:dyDescent="0.3">
      <c r="B91" s="206" t="str">
        <f>IF(B44&lt;&gt;"","Code","")</f>
        <v/>
      </c>
      <c r="C91" s="206" t="str">
        <f>IF(C44&lt;&gt;"",C44,"")</f>
        <v/>
      </c>
      <c r="D91" s="207" t="str">
        <f>IF(C91&lt;&gt;"","Nombre d'observations recueillies","")</f>
        <v/>
      </c>
    </row>
    <row r="92" spans="2:4" ht="14.4" hidden="1" customHeight="1" x14ac:dyDescent="0.3">
      <c r="B92" s="215" t="str">
        <f>IF('Obs-Rub'!K45&lt;&gt;"",'Obs-Rub'!K45,"")</f>
        <v/>
      </c>
      <c r="C92" s="221" t="str">
        <f t="shared" ref="C92:C100" si="2">IF(B92&lt;&gt;"",LEFT(VLOOKUP(B92,T_Rub,2),22),"")</f>
        <v/>
      </c>
      <c r="D92" s="216" t="str">
        <f>IF(B92&lt;&gt;"",COUNTIF('Obs-Saisie'!M:M,VLOOKUP(B92,T_Rub,4)),"")</f>
        <v/>
      </c>
    </row>
    <row r="93" spans="2:4" ht="14.4" hidden="1" customHeight="1" x14ac:dyDescent="0.3">
      <c r="B93" s="217" t="str">
        <f>IF('Obs-Rub'!K46&lt;&gt;"",'Obs-Rub'!K46,"")</f>
        <v/>
      </c>
      <c r="C93" s="222" t="str">
        <f t="shared" si="2"/>
        <v/>
      </c>
      <c r="D93" s="218" t="str">
        <f>IF(B93&lt;&gt;"",COUNTIF('Obs-Saisie'!M:M,VLOOKUP(B93,T_Rub,4)),"")</f>
        <v/>
      </c>
    </row>
    <row r="94" spans="2:4" ht="14.4" hidden="1" customHeight="1" x14ac:dyDescent="0.3">
      <c r="B94" s="217" t="str">
        <f>IF('Obs-Rub'!K47&lt;&gt;"",'Obs-Rub'!K47,"")</f>
        <v/>
      </c>
      <c r="C94" s="222" t="str">
        <f t="shared" si="2"/>
        <v/>
      </c>
      <c r="D94" s="218" t="str">
        <f>IF(B94&lt;&gt;"",COUNTIF('Obs-Saisie'!M:M,VLOOKUP(B94,T_Rub,4)),"")</f>
        <v/>
      </c>
    </row>
    <row r="95" spans="2:4" ht="14.4" hidden="1" customHeight="1" x14ac:dyDescent="0.3">
      <c r="B95" s="217" t="str">
        <f>IF('Obs-Rub'!K48&lt;&gt;"",'Obs-Rub'!K48,"")</f>
        <v/>
      </c>
      <c r="C95" s="222" t="str">
        <f t="shared" si="2"/>
        <v/>
      </c>
      <c r="D95" s="218" t="str">
        <f>IF(B95&lt;&gt;"",COUNTIF('Obs-Saisie'!M:M,VLOOKUP(B95,T_Rub,4)),"")</f>
        <v/>
      </c>
    </row>
    <row r="96" spans="2:4" ht="14.4" hidden="1" customHeight="1" x14ac:dyDescent="0.3">
      <c r="B96" s="217" t="str">
        <f>IF('Obs-Rub'!K49&lt;&gt;"",'Obs-Rub'!K49,"")</f>
        <v/>
      </c>
      <c r="C96" s="222" t="str">
        <f t="shared" si="2"/>
        <v/>
      </c>
      <c r="D96" s="218" t="str">
        <f>IF(B96&lt;&gt;"",COUNTIF('Obs-Saisie'!M:M,VLOOKUP(B96,T_Rub,4)),"")</f>
        <v/>
      </c>
    </row>
    <row r="97" spans="2:4" ht="14.4" hidden="1" customHeight="1" x14ac:dyDescent="0.3">
      <c r="B97" s="217" t="str">
        <f>IF('Obs-Rub'!K50&lt;&gt;"",'Obs-Rub'!K50,"")</f>
        <v/>
      </c>
      <c r="C97" s="222" t="str">
        <f t="shared" si="2"/>
        <v/>
      </c>
      <c r="D97" s="218" t="str">
        <f>IF(B97&lt;&gt;"",COUNTIF('Obs-Saisie'!M:M,VLOOKUP(B97,T_Rub,4)),"")</f>
        <v/>
      </c>
    </row>
    <row r="98" spans="2:4" ht="14.4" hidden="1" customHeight="1" x14ac:dyDescent="0.3">
      <c r="B98" s="217" t="str">
        <f>IF('Obs-Rub'!K51&lt;&gt;"",'Obs-Rub'!K51,"")</f>
        <v/>
      </c>
      <c r="C98" s="222" t="str">
        <f t="shared" si="2"/>
        <v/>
      </c>
      <c r="D98" s="218" t="str">
        <f>IF(B98&lt;&gt;"",COUNTIF('Obs-Saisie'!M:M,VLOOKUP(B98,T_Rub,4)),"")</f>
        <v/>
      </c>
    </row>
    <row r="99" spans="2:4" ht="14.4" hidden="1" customHeight="1" x14ac:dyDescent="0.3">
      <c r="B99" s="217" t="str">
        <f>IF('Obs-Rub'!K52&lt;&gt;"",'Obs-Rub'!K52,"")</f>
        <v/>
      </c>
      <c r="C99" s="222" t="str">
        <f t="shared" si="2"/>
        <v/>
      </c>
      <c r="D99" s="218" t="str">
        <f>IF(B99&lt;&gt;"",COUNTIF('Obs-Saisie'!M:M,VLOOKUP(B99,T_Rub,4)),"")</f>
        <v/>
      </c>
    </row>
    <row r="100" spans="2:4" ht="14.4" hidden="1" customHeight="1" x14ac:dyDescent="0.3">
      <c r="B100" s="219" t="str">
        <f>IF('Obs-Rub'!K53&lt;&gt;"",'Obs-Rub'!K53,"")</f>
        <v/>
      </c>
      <c r="C100" s="223" t="str">
        <f t="shared" si="2"/>
        <v/>
      </c>
      <c r="D100" s="220" t="str">
        <f>IF(B100&lt;&gt;"",COUNTIF('Obs-Saisie'!M:M,VLOOKUP(B100,T_Rub,4)),"")</f>
        <v/>
      </c>
    </row>
    <row r="101" spans="2:4" ht="14.4" hidden="1" customHeight="1" x14ac:dyDescent="0.3">
      <c r="B101" s="3"/>
      <c r="C101" s="34"/>
      <c r="D101" s="3"/>
    </row>
    <row r="102" spans="2:4" ht="14.4" hidden="1" customHeight="1" x14ac:dyDescent="0.3">
      <c r="B102" s="3"/>
      <c r="C102" s="34"/>
      <c r="D102" s="3"/>
    </row>
    <row r="103" spans="2:4" ht="14.4" hidden="1" customHeight="1" x14ac:dyDescent="0.3">
      <c r="B103" s="206" t="str">
        <f>IF(B45&lt;&gt;"","Code","")</f>
        <v/>
      </c>
      <c r="C103" s="206" t="str">
        <f>IF(C45&lt;&gt;"",C45,"")</f>
        <v/>
      </c>
      <c r="D103" s="207" t="str">
        <f>IF(C103&lt;&gt;"","Nombre d'observations recueillies","")</f>
        <v/>
      </c>
    </row>
    <row r="104" spans="2:4" ht="14.4" hidden="1" customHeight="1" x14ac:dyDescent="0.3">
      <c r="B104" s="215" t="str">
        <f>IF('Obs-Rub'!K58&lt;&gt;"",'Obs-Rub'!K58,"")</f>
        <v/>
      </c>
      <c r="C104" s="221" t="str">
        <f t="shared" ref="C104:C112" si="3">IF(B104&lt;&gt;"",LEFT(VLOOKUP(B104,T_Rub,2),22),"")</f>
        <v/>
      </c>
      <c r="D104" s="216" t="str">
        <f>IF(B104&lt;&gt;"",COUNTIF('Obs-Saisie'!M:M,VLOOKUP(B104,T_Rub,4)),"")</f>
        <v/>
      </c>
    </row>
    <row r="105" spans="2:4" ht="14.4" hidden="1" customHeight="1" x14ac:dyDescent="0.3">
      <c r="B105" s="217" t="str">
        <f>IF('Obs-Rub'!K59&lt;&gt;"",'Obs-Rub'!K59,"")</f>
        <v/>
      </c>
      <c r="C105" s="222" t="str">
        <f t="shared" si="3"/>
        <v/>
      </c>
      <c r="D105" s="218" t="str">
        <f>IF(B105&lt;&gt;"",COUNTIF('Obs-Saisie'!M:M,VLOOKUP(B105,T_Rub,4)),"")</f>
        <v/>
      </c>
    </row>
    <row r="106" spans="2:4" ht="14.4" hidden="1" customHeight="1" x14ac:dyDescent="0.3">
      <c r="B106" s="217" t="str">
        <f>IF('Obs-Rub'!K60&lt;&gt;"",'Obs-Rub'!K60,"")</f>
        <v/>
      </c>
      <c r="C106" s="222" t="str">
        <f t="shared" si="3"/>
        <v/>
      </c>
      <c r="D106" s="218" t="str">
        <f>IF(B106&lt;&gt;"",COUNTIF('Obs-Saisie'!M:M,VLOOKUP(B106,T_Rub,4)),"")</f>
        <v/>
      </c>
    </row>
    <row r="107" spans="2:4" ht="14.4" hidden="1" customHeight="1" x14ac:dyDescent="0.3">
      <c r="B107" s="217" t="str">
        <f>IF('Obs-Rub'!K61&lt;&gt;"",'Obs-Rub'!K61,"")</f>
        <v/>
      </c>
      <c r="C107" s="222" t="str">
        <f t="shared" si="3"/>
        <v/>
      </c>
      <c r="D107" s="218" t="str">
        <f>IF(B107&lt;&gt;"",COUNTIF('Obs-Saisie'!M:M,VLOOKUP(B107,T_Rub,4)),"")</f>
        <v/>
      </c>
    </row>
    <row r="108" spans="2:4" ht="14.4" hidden="1" customHeight="1" x14ac:dyDescent="0.3">
      <c r="B108" s="217" t="str">
        <f>IF('Obs-Rub'!K62&lt;&gt;"",'Obs-Rub'!K62,"")</f>
        <v/>
      </c>
      <c r="C108" s="222" t="str">
        <f t="shared" si="3"/>
        <v/>
      </c>
      <c r="D108" s="218" t="str">
        <f>IF(B108&lt;&gt;"",COUNTIF('Obs-Saisie'!M:M,VLOOKUP(B108,T_Rub,4)),"")</f>
        <v/>
      </c>
    </row>
    <row r="109" spans="2:4" ht="14.4" hidden="1" customHeight="1" x14ac:dyDescent="0.3">
      <c r="B109" s="217" t="str">
        <f>IF('Obs-Rub'!K63&lt;&gt;"",'Obs-Rub'!K63,"")</f>
        <v/>
      </c>
      <c r="C109" s="222" t="str">
        <f t="shared" si="3"/>
        <v/>
      </c>
      <c r="D109" s="218" t="str">
        <f>IF(B109&lt;&gt;"",COUNTIF('Obs-Saisie'!M:M,VLOOKUP(B109,T_Rub,4)),"")</f>
        <v/>
      </c>
    </row>
    <row r="110" spans="2:4" ht="14.4" hidden="1" customHeight="1" x14ac:dyDescent="0.3">
      <c r="B110" s="217" t="str">
        <f>IF('Obs-Rub'!K64&lt;&gt;"",'Obs-Rub'!K64,"")</f>
        <v/>
      </c>
      <c r="C110" s="222" t="str">
        <f t="shared" si="3"/>
        <v/>
      </c>
      <c r="D110" s="218" t="str">
        <f>IF(B110&lt;&gt;"",COUNTIF('Obs-Saisie'!M:M,VLOOKUP(B110,T_Rub,4)),"")</f>
        <v/>
      </c>
    </row>
    <row r="111" spans="2:4" ht="14.4" hidden="1" customHeight="1" x14ac:dyDescent="0.3">
      <c r="B111" s="217" t="str">
        <f>IF('Obs-Rub'!K65&lt;&gt;"",'Obs-Rub'!K65,"")</f>
        <v/>
      </c>
      <c r="C111" s="222" t="str">
        <f t="shared" si="3"/>
        <v/>
      </c>
      <c r="D111" s="218" t="str">
        <f>IF(B111&lt;&gt;"",COUNTIF('Obs-Saisie'!M:M,VLOOKUP(B111,T_Rub,4)),"")</f>
        <v/>
      </c>
    </row>
    <row r="112" spans="2:4" ht="14.4" hidden="1" customHeight="1" x14ac:dyDescent="0.3">
      <c r="B112" s="219" t="str">
        <f>IF('Obs-Rub'!K66&lt;&gt;"",'Obs-Rub'!K66,"")</f>
        <v/>
      </c>
      <c r="C112" s="223" t="str">
        <f t="shared" si="3"/>
        <v/>
      </c>
      <c r="D112" s="220" t="str">
        <f>IF(B112&lt;&gt;"",COUNTIF('Obs-Saisie'!M:M,VLOOKUP(B112,T_Rub,4)),"")</f>
        <v/>
      </c>
    </row>
    <row r="113" spans="2:4" ht="14.4" hidden="1" customHeight="1" x14ac:dyDescent="0.3">
      <c r="B113" s="3"/>
      <c r="C113" s="34"/>
      <c r="D113" s="3"/>
    </row>
    <row r="114" spans="2:4" ht="14.4" hidden="1" customHeight="1" x14ac:dyDescent="0.3">
      <c r="B114" s="3"/>
      <c r="C114" s="34"/>
      <c r="D114" s="3"/>
    </row>
    <row r="115" spans="2:4" ht="14.4" hidden="1" customHeight="1" x14ac:dyDescent="0.3">
      <c r="B115" s="206" t="str">
        <f>IF(B46&lt;&gt;"","Code","")</f>
        <v/>
      </c>
      <c r="C115" s="206" t="str">
        <f>IF(C46&lt;&gt;"",C46,"")</f>
        <v/>
      </c>
      <c r="D115" s="206" t="str">
        <f>IF(C115&lt;&gt;"","Nombre d'observations recueillies","")</f>
        <v/>
      </c>
    </row>
    <row r="116" spans="2:4" ht="14.4" hidden="1" customHeight="1" x14ac:dyDescent="0.3">
      <c r="B116" s="215" t="str">
        <f>IF('Obs-Rub'!K71&lt;&gt;"",'Obs-Rub'!K71,"")</f>
        <v/>
      </c>
      <c r="C116" s="221" t="str">
        <f t="shared" ref="C116:C124" si="4">IF(B116&lt;&gt;"",LEFT(VLOOKUP(B116,T_Rub,2),22),"")</f>
        <v/>
      </c>
      <c r="D116" s="216" t="str">
        <f>IF(B116&lt;&gt;"",COUNTIF('Obs-Saisie'!M:M,VLOOKUP(B116,T_Rub,4)),"")</f>
        <v/>
      </c>
    </row>
    <row r="117" spans="2:4" ht="14.4" hidden="1" customHeight="1" x14ac:dyDescent="0.3">
      <c r="B117" s="217" t="str">
        <f>IF('Obs-Rub'!K72&lt;&gt;"",'Obs-Rub'!K72,"")</f>
        <v/>
      </c>
      <c r="C117" s="222" t="str">
        <f t="shared" si="4"/>
        <v/>
      </c>
      <c r="D117" s="218" t="str">
        <f>IF(B117&lt;&gt;"",COUNTIF('Obs-Saisie'!M:M,VLOOKUP(B117,T_Rub,4)),"")</f>
        <v/>
      </c>
    </row>
    <row r="118" spans="2:4" ht="14.4" hidden="1" customHeight="1" x14ac:dyDescent="0.3">
      <c r="B118" s="217" t="str">
        <f>IF('Obs-Rub'!K73&lt;&gt;"",'Obs-Rub'!K73,"")</f>
        <v/>
      </c>
      <c r="C118" s="222" t="str">
        <f t="shared" si="4"/>
        <v/>
      </c>
      <c r="D118" s="218" t="str">
        <f>IF(B118&lt;&gt;"",COUNTIF('Obs-Saisie'!M:M,VLOOKUP(B118,T_Rub,4)),"")</f>
        <v/>
      </c>
    </row>
    <row r="119" spans="2:4" ht="14.4" hidden="1" customHeight="1" x14ac:dyDescent="0.3">
      <c r="B119" s="217" t="str">
        <f>IF('Obs-Rub'!K74&lt;&gt;"",'Obs-Rub'!K74,"")</f>
        <v/>
      </c>
      <c r="C119" s="222" t="str">
        <f t="shared" si="4"/>
        <v/>
      </c>
      <c r="D119" s="218" t="str">
        <f>IF(B119&lt;&gt;"",COUNTIF('Obs-Saisie'!M:M,VLOOKUP(B119,T_Rub,4)),"")</f>
        <v/>
      </c>
    </row>
    <row r="120" spans="2:4" ht="14.4" hidden="1" customHeight="1" x14ac:dyDescent="0.3">
      <c r="B120" s="217" t="str">
        <f>IF('Obs-Rub'!K75&lt;&gt;"",'Obs-Rub'!K75,"")</f>
        <v/>
      </c>
      <c r="C120" s="222" t="str">
        <f t="shared" si="4"/>
        <v/>
      </c>
      <c r="D120" s="218" t="str">
        <f>IF(B120&lt;&gt;"",COUNTIF('Obs-Saisie'!M:M,VLOOKUP(B120,T_Rub,4)),"")</f>
        <v/>
      </c>
    </row>
    <row r="121" spans="2:4" ht="14.4" hidden="1" customHeight="1" x14ac:dyDescent="0.3">
      <c r="B121" s="217" t="str">
        <f>IF('Obs-Rub'!K76&lt;&gt;"",'Obs-Rub'!K76,"")</f>
        <v/>
      </c>
      <c r="C121" s="222" t="str">
        <f t="shared" si="4"/>
        <v/>
      </c>
      <c r="D121" s="218" t="str">
        <f>IF(B121&lt;&gt;"",COUNTIF('Obs-Saisie'!M:M,VLOOKUP(B121,T_Rub,4)),"")</f>
        <v/>
      </c>
    </row>
    <row r="122" spans="2:4" ht="14.4" hidden="1" customHeight="1" x14ac:dyDescent="0.3">
      <c r="B122" s="217" t="str">
        <f>IF('Obs-Rub'!K77&lt;&gt;"",'Obs-Rub'!K77,"")</f>
        <v/>
      </c>
      <c r="C122" s="222" t="str">
        <f t="shared" si="4"/>
        <v/>
      </c>
      <c r="D122" s="218" t="str">
        <f>IF(B122&lt;&gt;"",COUNTIF('Obs-Saisie'!M:M,VLOOKUP(B122,T_Rub,4)),"")</f>
        <v/>
      </c>
    </row>
    <row r="123" spans="2:4" ht="14.4" hidden="1" customHeight="1" x14ac:dyDescent="0.3">
      <c r="B123" s="217" t="str">
        <f>IF('Obs-Rub'!K78&lt;&gt;"",'Obs-Rub'!K78,"")</f>
        <v/>
      </c>
      <c r="C123" s="222" t="str">
        <f t="shared" si="4"/>
        <v/>
      </c>
      <c r="D123" s="218" t="str">
        <f>IF(B123&lt;&gt;"",COUNTIF('Obs-Saisie'!M:M,VLOOKUP(B123,T_Rub,4)),"")</f>
        <v/>
      </c>
    </row>
    <row r="124" spans="2:4" ht="14.4" hidden="1" customHeight="1" x14ac:dyDescent="0.3">
      <c r="B124" s="219" t="str">
        <f>IF('Obs-Rub'!K79&lt;&gt;"",'Obs-Rub'!K79,"")</f>
        <v/>
      </c>
      <c r="C124" s="223" t="str">
        <f t="shared" si="4"/>
        <v/>
      </c>
      <c r="D124" s="220" t="str">
        <f>IF(B124&lt;&gt;"",COUNTIF('Obs-Saisie'!M:M,VLOOKUP(B124,T_Rub,4)),"")</f>
        <v/>
      </c>
    </row>
    <row r="125" spans="2:4" ht="14.4" hidden="1" customHeight="1" x14ac:dyDescent="0.3">
      <c r="B125" s="3"/>
      <c r="C125" s="34"/>
      <c r="D125" s="3"/>
    </row>
    <row r="126" spans="2:4" ht="14.4" hidden="1" customHeight="1" x14ac:dyDescent="0.3">
      <c r="B126" s="3"/>
      <c r="C126" s="34"/>
      <c r="D126" s="3"/>
    </row>
    <row r="127" spans="2:4" ht="14.4" hidden="1" customHeight="1" x14ac:dyDescent="0.3">
      <c r="B127" s="206" t="str">
        <f>IF(B47&lt;&gt;"","Code","")</f>
        <v/>
      </c>
      <c r="C127" s="206" t="str">
        <f>IF(C47&lt;&gt;"",C47,"")</f>
        <v/>
      </c>
      <c r="D127" s="206" t="str">
        <f>IF(C127&lt;&gt;"","Nombre d'observations recueillies","")</f>
        <v/>
      </c>
    </row>
    <row r="128" spans="2:4" ht="14.4" hidden="1" customHeight="1" x14ac:dyDescent="0.3">
      <c r="B128" s="215" t="str">
        <f>IF('Obs-Rub'!K84&lt;&gt;"",'Obs-Rub'!K84,"")</f>
        <v/>
      </c>
      <c r="C128" s="221" t="str">
        <f t="shared" ref="C128:C136" si="5">IF(B128&lt;&gt;"",LEFT(VLOOKUP(B128,T_Rub,2),22),"")</f>
        <v/>
      </c>
      <c r="D128" s="216" t="str">
        <f>IF(B128&lt;&gt;"",COUNTIF('Obs-Saisie'!M:M,VLOOKUP(B128,T_Rub,4)),"")</f>
        <v/>
      </c>
    </row>
    <row r="129" spans="2:4" ht="14.4" hidden="1" customHeight="1" x14ac:dyDescent="0.3">
      <c r="B129" s="217" t="str">
        <f>IF('Obs-Rub'!K85&lt;&gt;"",'Obs-Rub'!K85,"")</f>
        <v/>
      </c>
      <c r="C129" s="222" t="str">
        <f t="shared" si="5"/>
        <v/>
      </c>
      <c r="D129" s="218" t="str">
        <f>IF(B129&lt;&gt;"",COUNTIF('Obs-Saisie'!M:M,VLOOKUP(B129,T_Rub,4)),"")</f>
        <v/>
      </c>
    </row>
    <row r="130" spans="2:4" ht="14.4" hidden="1" customHeight="1" x14ac:dyDescent="0.3">
      <c r="B130" s="217" t="str">
        <f>IF('Obs-Rub'!K86&lt;&gt;"",'Obs-Rub'!K86,"")</f>
        <v/>
      </c>
      <c r="C130" s="222" t="str">
        <f t="shared" si="5"/>
        <v/>
      </c>
      <c r="D130" s="218" t="str">
        <f>IF(B130&lt;&gt;"",COUNTIF('Obs-Saisie'!M:M,VLOOKUP(B130,T_Rub,4)),"")</f>
        <v/>
      </c>
    </row>
    <row r="131" spans="2:4" ht="14.4" hidden="1" customHeight="1" x14ac:dyDescent="0.3">
      <c r="B131" s="217" t="str">
        <f>IF('Obs-Rub'!K87&lt;&gt;"",'Obs-Rub'!K87,"")</f>
        <v/>
      </c>
      <c r="C131" s="222" t="str">
        <f t="shared" si="5"/>
        <v/>
      </c>
      <c r="D131" s="218" t="str">
        <f>IF(B131&lt;&gt;"",COUNTIF('Obs-Saisie'!M:M,VLOOKUP(B131,T_Rub,4)),"")</f>
        <v/>
      </c>
    </row>
    <row r="132" spans="2:4" ht="14.4" hidden="1" customHeight="1" x14ac:dyDescent="0.3">
      <c r="B132" s="217" t="str">
        <f>IF('Obs-Rub'!K88&lt;&gt;"",'Obs-Rub'!K88,"")</f>
        <v/>
      </c>
      <c r="C132" s="222" t="str">
        <f t="shared" si="5"/>
        <v/>
      </c>
      <c r="D132" s="218" t="str">
        <f>IF(B132&lt;&gt;"",COUNTIF('Obs-Saisie'!M:M,VLOOKUP(B132,T_Rub,4)),"")</f>
        <v/>
      </c>
    </row>
    <row r="133" spans="2:4" ht="14.4" hidden="1" customHeight="1" x14ac:dyDescent="0.3">
      <c r="B133" s="217" t="str">
        <f>IF('Obs-Rub'!K89&lt;&gt;"",'Obs-Rub'!K89,"")</f>
        <v/>
      </c>
      <c r="C133" s="222" t="str">
        <f t="shared" si="5"/>
        <v/>
      </c>
      <c r="D133" s="218" t="str">
        <f>IF(B133&lt;&gt;"",COUNTIF('Obs-Saisie'!M:M,VLOOKUP(B133,T_Rub,4)),"")</f>
        <v/>
      </c>
    </row>
    <row r="134" spans="2:4" ht="14.4" hidden="1" customHeight="1" x14ac:dyDescent="0.3">
      <c r="B134" s="217" t="str">
        <f>IF('Obs-Rub'!K90&lt;&gt;"",'Obs-Rub'!K90,"")</f>
        <v/>
      </c>
      <c r="C134" s="222" t="str">
        <f t="shared" si="5"/>
        <v/>
      </c>
      <c r="D134" s="218" t="str">
        <f>IF(B134&lt;&gt;"",COUNTIF('Obs-Saisie'!M:M,VLOOKUP(B134,T_Rub,4)),"")</f>
        <v/>
      </c>
    </row>
    <row r="135" spans="2:4" ht="14.4" hidden="1" customHeight="1" x14ac:dyDescent="0.3">
      <c r="B135" s="217" t="str">
        <f>IF('Obs-Rub'!K91&lt;&gt;"",'Obs-Rub'!K91,"")</f>
        <v/>
      </c>
      <c r="C135" s="222" t="str">
        <f t="shared" si="5"/>
        <v/>
      </c>
      <c r="D135" s="218" t="str">
        <f>IF(B135&lt;&gt;"",COUNTIF('Obs-Saisie'!M:M,VLOOKUP(B135,T_Rub,4)),"")</f>
        <v/>
      </c>
    </row>
    <row r="136" spans="2:4" ht="14.4" hidden="1" customHeight="1" x14ac:dyDescent="0.3">
      <c r="B136" s="219" t="str">
        <f>IF('Obs-Rub'!K92&lt;&gt;"",'Obs-Rub'!K92,"")</f>
        <v/>
      </c>
      <c r="C136" s="223" t="str">
        <f t="shared" si="5"/>
        <v/>
      </c>
      <c r="D136" s="220" t="str">
        <f>IF(B136&lt;&gt;"",COUNTIF('Obs-Saisie'!M:M,VLOOKUP(B136,T_Rub,4)),"")</f>
        <v/>
      </c>
    </row>
    <row r="137" spans="2:4" ht="14.4" hidden="1" customHeight="1" x14ac:dyDescent="0.3">
      <c r="B137" s="3"/>
      <c r="C137" s="34"/>
      <c r="D137" s="3"/>
    </row>
    <row r="138" spans="2:4" ht="14.4" hidden="1" customHeight="1" x14ac:dyDescent="0.3">
      <c r="B138" s="3"/>
      <c r="C138" s="34"/>
      <c r="D138" s="3"/>
    </row>
    <row r="139" spans="2:4" ht="14.4" hidden="1" customHeight="1" x14ac:dyDescent="0.3">
      <c r="B139" s="206" t="str">
        <f>IF(B48&lt;&gt;"","Code","")</f>
        <v/>
      </c>
      <c r="C139" s="206" t="str">
        <f>IF(C48&lt;&gt;"",C48,"")</f>
        <v/>
      </c>
      <c r="D139" s="206" t="str">
        <f>IF(C139&lt;&gt;"","Nombre d'observations recueillies","")</f>
        <v/>
      </c>
    </row>
    <row r="140" spans="2:4" ht="14.4" hidden="1" customHeight="1" x14ac:dyDescent="0.3">
      <c r="B140" s="215" t="str">
        <f>IF('Obs-Rub'!K97&lt;&gt;"",'Obs-Rub'!K97,"")</f>
        <v/>
      </c>
      <c r="C140" s="221" t="str">
        <f t="shared" ref="C140:C148" si="6">IF(B140&lt;&gt;"",LEFT(VLOOKUP(B140,T_Rub,2),22),"")</f>
        <v/>
      </c>
      <c r="D140" s="216" t="str">
        <f>IF(B140&lt;&gt;"",COUNTIF('Obs-Saisie'!M:M,VLOOKUP(B140,T_Rub,4)),"")</f>
        <v/>
      </c>
    </row>
    <row r="141" spans="2:4" ht="14.4" hidden="1" customHeight="1" x14ac:dyDescent="0.3">
      <c r="B141" s="217" t="str">
        <f>IF('Obs-Rub'!K98&lt;&gt;"",'Obs-Rub'!K98,"")</f>
        <v/>
      </c>
      <c r="C141" s="222" t="str">
        <f t="shared" si="6"/>
        <v/>
      </c>
      <c r="D141" s="218" t="str">
        <f>IF(B141&lt;&gt;"",COUNTIF('Obs-Saisie'!M:M,VLOOKUP(B141,T_Rub,4)),"")</f>
        <v/>
      </c>
    </row>
    <row r="142" spans="2:4" ht="14.4" hidden="1" customHeight="1" x14ac:dyDescent="0.3">
      <c r="B142" s="217" t="str">
        <f>IF('Obs-Rub'!K99&lt;&gt;"",'Obs-Rub'!K99,"")</f>
        <v/>
      </c>
      <c r="C142" s="222" t="str">
        <f t="shared" si="6"/>
        <v/>
      </c>
      <c r="D142" s="218" t="str">
        <f>IF(B142&lt;&gt;"",COUNTIF('Obs-Saisie'!M:M,VLOOKUP(B142,T_Rub,4)),"")</f>
        <v/>
      </c>
    </row>
    <row r="143" spans="2:4" ht="14.4" hidden="1" customHeight="1" x14ac:dyDescent="0.3">
      <c r="B143" s="217" t="str">
        <f>IF('Obs-Rub'!K100&lt;&gt;"",'Obs-Rub'!K100,"")</f>
        <v/>
      </c>
      <c r="C143" s="222" t="str">
        <f t="shared" si="6"/>
        <v/>
      </c>
      <c r="D143" s="218" t="str">
        <f>IF(B143&lt;&gt;"",COUNTIF('Obs-Saisie'!M:M,VLOOKUP(B143,T_Rub,4)),"")</f>
        <v/>
      </c>
    </row>
    <row r="144" spans="2:4" ht="14.4" hidden="1" customHeight="1" x14ac:dyDescent="0.3">
      <c r="B144" s="217" t="str">
        <f>IF('Obs-Rub'!K101&lt;&gt;"",'Obs-Rub'!K101,"")</f>
        <v/>
      </c>
      <c r="C144" s="222" t="str">
        <f t="shared" si="6"/>
        <v/>
      </c>
      <c r="D144" s="218" t="str">
        <f>IF(B144&lt;&gt;"",COUNTIF('Obs-Saisie'!M:M,VLOOKUP(B144,T_Rub,4)),"")</f>
        <v/>
      </c>
    </row>
    <row r="145" spans="2:4" ht="14.4" hidden="1" customHeight="1" x14ac:dyDescent="0.3">
      <c r="B145" s="217" t="str">
        <f>IF('Obs-Rub'!K102&lt;&gt;"",'Obs-Rub'!K102,"")</f>
        <v/>
      </c>
      <c r="C145" s="222" t="str">
        <f t="shared" si="6"/>
        <v/>
      </c>
      <c r="D145" s="218" t="str">
        <f>IF(B145&lt;&gt;"",COUNTIF('Obs-Saisie'!M:M,VLOOKUP(B145,T_Rub,4)),"")</f>
        <v/>
      </c>
    </row>
    <row r="146" spans="2:4" ht="14.4" hidden="1" customHeight="1" x14ac:dyDescent="0.3">
      <c r="B146" s="217" t="str">
        <f>IF('Obs-Rub'!K103&lt;&gt;"",'Obs-Rub'!K103,"")</f>
        <v/>
      </c>
      <c r="C146" s="222" t="str">
        <f t="shared" si="6"/>
        <v/>
      </c>
      <c r="D146" s="218" t="str">
        <f>IF(B146&lt;&gt;"",COUNTIF('Obs-Saisie'!M:M,VLOOKUP(B146,T_Rub,4)),"")</f>
        <v/>
      </c>
    </row>
    <row r="147" spans="2:4" ht="14.4" hidden="1" customHeight="1" x14ac:dyDescent="0.3">
      <c r="B147" s="217" t="str">
        <f>IF('Obs-Rub'!K104&lt;&gt;"",'Obs-Rub'!K104,"")</f>
        <v/>
      </c>
      <c r="C147" s="222" t="str">
        <f t="shared" si="6"/>
        <v/>
      </c>
      <c r="D147" s="218" t="str">
        <f>IF(B147&lt;&gt;"",COUNTIF('Obs-Saisie'!M:M,VLOOKUP(B147,T_Rub,4)),"")</f>
        <v/>
      </c>
    </row>
    <row r="148" spans="2:4" ht="14.4" hidden="1" customHeight="1" x14ac:dyDescent="0.3">
      <c r="B148" s="219">
        <f>IF('Obs-Rub'!K105&lt;&gt;"",'Obs-Rub'!K105,"")</f>
        <v>89</v>
      </c>
      <c r="C148" s="223" t="str">
        <f t="shared" si="6"/>
        <v>r11</v>
      </c>
      <c r="D148" s="220">
        <f>IF(B148&lt;&gt;"",COUNTIF('Obs-Saisie'!M:M,VLOOKUP(B148,T_Rub,4)),"")</f>
        <v>0</v>
      </c>
    </row>
    <row r="149" spans="2:4" ht="14.4" hidden="1" customHeight="1" x14ac:dyDescent="0.3">
      <c r="B149" s="3"/>
      <c r="C149" s="34"/>
      <c r="D149" s="3"/>
    </row>
    <row r="150" spans="2:4" ht="14.4" hidden="1" customHeight="1" x14ac:dyDescent="0.3">
      <c r="B150" s="3"/>
      <c r="C150" s="34"/>
      <c r="D150" s="3"/>
    </row>
    <row r="151" spans="2:4" ht="14.4" hidden="1" customHeight="1" x14ac:dyDescent="0.3">
      <c r="B151" s="206" t="str">
        <f>IF(B49&lt;&gt;"","Code","")</f>
        <v/>
      </c>
      <c r="C151" s="206" t="str">
        <f>IF(C49&lt;&gt;"",C49,"")</f>
        <v/>
      </c>
      <c r="D151" s="206" t="str">
        <f>IF(C151&lt;&gt;"","Nombre d'observations recueillies","")</f>
        <v/>
      </c>
    </row>
    <row r="152" spans="2:4" ht="14.4" hidden="1" customHeight="1" x14ac:dyDescent="0.3">
      <c r="B152" s="215" t="str">
        <f>IF('Obs-Rub'!K110&lt;&gt;"",'Obs-Rub'!K110,"")</f>
        <v/>
      </c>
      <c r="C152" s="221" t="str">
        <f t="shared" ref="C152:C160" si="7">IF(B152&lt;&gt;"",LEFT(VLOOKUP(B152,T_Rub,2),22),"")</f>
        <v/>
      </c>
      <c r="D152" s="216" t="str">
        <f>IF(B152&lt;&gt;"",COUNTIF('Obs-Saisie'!M:M,VLOOKUP(B152,T_Rub,4)),"")</f>
        <v/>
      </c>
    </row>
    <row r="153" spans="2:4" ht="14.4" hidden="1" customHeight="1" x14ac:dyDescent="0.3">
      <c r="B153" s="217" t="str">
        <f>IF('Obs-Rub'!K111&lt;&gt;"",'Obs-Rub'!K111,"")</f>
        <v/>
      </c>
      <c r="C153" s="222" t="str">
        <f t="shared" si="7"/>
        <v/>
      </c>
      <c r="D153" s="218" t="str">
        <f>IF(B153&lt;&gt;"",COUNTIF('Obs-Saisie'!M:M,VLOOKUP(B153,T_Rub,4)),"")</f>
        <v/>
      </c>
    </row>
    <row r="154" spans="2:4" ht="14.4" hidden="1" customHeight="1" x14ac:dyDescent="0.3">
      <c r="B154" s="217" t="str">
        <f>IF('Obs-Rub'!K112&lt;&gt;"",'Obs-Rub'!K112,"")</f>
        <v/>
      </c>
      <c r="C154" s="222" t="str">
        <f t="shared" si="7"/>
        <v/>
      </c>
      <c r="D154" s="218" t="str">
        <f>IF(B154&lt;&gt;"",COUNTIF('Obs-Saisie'!M:M,VLOOKUP(B154,T_Rub,4)),"")</f>
        <v/>
      </c>
    </row>
    <row r="155" spans="2:4" ht="14.4" hidden="1" customHeight="1" x14ac:dyDescent="0.3">
      <c r="B155" s="217" t="str">
        <f>IF('Obs-Rub'!K113&lt;&gt;"",'Obs-Rub'!K113,"")</f>
        <v/>
      </c>
      <c r="C155" s="222" t="str">
        <f t="shared" si="7"/>
        <v/>
      </c>
      <c r="D155" s="218" t="str">
        <f>IF(B155&lt;&gt;"",COUNTIF('Obs-Saisie'!M:M,VLOOKUP(B155,T_Rub,4)),"")</f>
        <v/>
      </c>
    </row>
    <row r="156" spans="2:4" ht="14.4" hidden="1" customHeight="1" x14ac:dyDescent="0.3">
      <c r="B156" s="217" t="str">
        <f>IF('Obs-Rub'!K114&lt;&gt;"",'Obs-Rub'!K114,"")</f>
        <v/>
      </c>
      <c r="C156" s="222" t="str">
        <f t="shared" si="7"/>
        <v/>
      </c>
      <c r="D156" s="218" t="str">
        <f>IF(B156&lt;&gt;"",COUNTIF('Obs-Saisie'!M:M,VLOOKUP(B156,T_Rub,4)),"")</f>
        <v/>
      </c>
    </row>
    <row r="157" spans="2:4" ht="14.4" hidden="1" customHeight="1" x14ac:dyDescent="0.3">
      <c r="B157" s="217" t="str">
        <f>IF('Obs-Rub'!K115&lt;&gt;"",'Obs-Rub'!K115,"")</f>
        <v/>
      </c>
      <c r="C157" s="222" t="str">
        <f t="shared" si="7"/>
        <v/>
      </c>
      <c r="D157" s="218" t="str">
        <f>IF(B157&lt;&gt;"",COUNTIF('Obs-Saisie'!M:M,VLOOKUP(B157,T_Rub,4)),"")</f>
        <v/>
      </c>
    </row>
    <row r="158" spans="2:4" ht="14.4" hidden="1" customHeight="1" x14ac:dyDescent="0.3">
      <c r="B158" s="217" t="str">
        <f>IF('Obs-Rub'!K116&lt;&gt;"",'Obs-Rub'!K116,"")</f>
        <v/>
      </c>
      <c r="C158" s="222" t="str">
        <f t="shared" si="7"/>
        <v/>
      </c>
      <c r="D158" s="218" t="str">
        <f>IF(B158&lt;&gt;"",COUNTIF('Obs-Saisie'!M:M,VLOOKUP(B158,T_Rub,4)),"")</f>
        <v/>
      </c>
    </row>
    <row r="159" spans="2:4" ht="14.4" hidden="1" customHeight="1" x14ac:dyDescent="0.3">
      <c r="B159" s="217" t="str">
        <f>IF('Obs-Rub'!K117&lt;&gt;"",'Obs-Rub'!K117,"")</f>
        <v/>
      </c>
      <c r="C159" s="222" t="str">
        <f t="shared" si="7"/>
        <v/>
      </c>
      <c r="D159" s="218" t="str">
        <f>IF(B159&lt;&gt;"",COUNTIF('Obs-Saisie'!M:M,VLOOKUP(B159,T_Rub,4)),"")</f>
        <v/>
      </c>
    </row>
    <row r="160" spans="2:4" ht="14.4" hidden="1" customHeight="1" x14ac:dyDescent="0.3">
      <c r="B160" s="219" t="str">
        <f>IF('Obs-Rub'!K118&lt;&gt;"",'Obs-Rub'!K118,"")</f>
        <v/>
      </c>
      <c r="C160" s="223" t="str">
        <f t="shared" si="7"/>
        <v/>
      </c>
      <c r="D160" s="220" t="str">
        <f>IF(B160&lt;&gt;"",COUNTIF('Obs-Saisie'!M:M,VLOOKUP(B160,T_Rub,4)),"")</f>
        <v/>
      </c>
    </row>
    <row r="161" spans="2:4" ht="14.4" hidden="1" customHeight="1" x14ac:dyDescent="0.3">
      <c r="B161" s="3"/>
      <c r="C161" s="34"/>
      <c r="D161" s="3"/>
    </row>
    <row r="162" spans="2:4" ht="14.4" hidden="1" customHeight="1" x14ac:dyDescent="0.3">
      <c r="B162" s="3"/>
      <c r="C162" s="34"/>
      <c r="D162" s="3"/>
    </row>
    <row r="163" spans="2:4" ht="14.4" hidden="1" customHeight="1" x14ac:dyDescent="0.3">
      <c r="B163" s="206" t="str">
        <f>IF(B50&lt;&gt;"","Code","")</f>
        <v/>
      </c>
      <c r="C163" s="206" t="str">
        <f>IF(C50&lt;&gt;"",C50,"")</f>
        <v/>
      </c>
      <c r="D163" s="206" t="str">
        <f>IF(C163&lt;&gt;"","Nombre d'observations recueillies","")</f>
        <v/>
      </c>
    </row>
    <row r="164" spans="2:4" ht="14.4" hidden="1" customHeight="1" x14ac:dyDescent="0.3">
      <c r="B164" s="215" t="str">
        <f>IF('Obs-Rub'!K123&lt;&gt;"",'Obs-Rub'!K123,"")</f>
        <v/>
      </c>
      <c r="C164" s="221" t="str">
        <f t="shared" ref="C164:C172" si="8">IF(B164&lt;&gt;"",LEFT(VLOOKUP(B164,T_Rub,2),22),"")</f>
        <v/>
      </c>
      <c r="D164" s="216" t="str">
        <f>IF(B164&lt;&gt;"",COUNTIF('Obs-Saisie'!M:M,VLOOKUP(B164,T_Rub,4)),"")</f>
        <v/>
      </c>
    </row>
    <row r="165" spans="2:4" ht="14.4" hidden="1" customHeight="1" x14ac:dyDescent="0.3">
      <c r="B165" s="217" t="str">
        <f>IF('Obs-Rub'!K124&lt;&gt;"",'Obs-Rub'!K124,"")</f>
        <v/>
      </c>
      <c r="C165" s="222" t="str">
        <f t="shared" si="8"/>
        <v/>
      </c>
      <c r="D165" s="218" t="str">
        <f>IF(B165&lt;&gt;"",COUNTIF('Obs-Saisie'!M:M,VLOOKUP(B165,T_Rub,4)),"")</f>
        <v/>
      </c>
    </row>
    <row r="166" spans="2:4" ht="14.4" hidden="1" customHeight="1" x14ac:dyDescent="0.3">
      <c r="B166" s="217" t="str">
        <f>IF('Obs-Rub'!K125&lt;&gt;"",'Obs-Rub'!K125,"")</f>
        <v/>
      </c>
      <c r="C166" s="222" t="str">
        <f t="shared" si="8"/>
        <v/>
      </c>
      <c r="D166" s="218" t="str">
        <f>IF(B166&lt;&gt;"",COUNTIF('Obs-Saisie'!M:M,VLOOKUP(B166,T_Rub,4)),"")</f>
        <v/>
      </c>
    </row>
    <row r="167" spans="2:4" ht="14.4" hidden="1" customHeight="1" x14ac:dyDescent="0.3">
      <c r="B167" s="217" t="str">
        <f>IF('Obs-Rub'!K126&lt;&gt;"",'Obs-Rub'!K126,"")</f>
        <v/>
      </c>
      <c r="C167" s="222" t="str">
        <f t="shared" si="8"/>
        <v/>
      </c>
      <c r="D167" s="218" t="str">
        <f>IF(B167&lt;&gt;"",COUNTIF('Obs-Saisie'!M:M,VLOOKUP(B167,T_Rub,4)),"")</f>
        <v/>
      </c>
    </row>
    <row r="168" spans="2:4" ht="14.4" hidden="1" customHeight="1" x14ac:dyDescent="0.3">
      <c r="B168" s="217" t="str">
        <f>IF('Obs-Rub'!K127&lt;&gt;"",'Obs-Rub'!K127,"")</f>
        <v/>
      </c>
      <c r="C168" s="222" t="str">
        <f t="shared" si="8"/>
        <v/>
      </c>
      <c r="D168" s="218" t="str">
        <f>IF(B168&lt;&gt;"",COUNTIF('Obs-Saisie'!M:M,VLOOKUP(B168,T_Rub,4)),"")</f>
        <v/>
      </c>
    </row>
    <row r="169" spans="2:4" ht="14.4" hidden="1" customHeight="1" x14ac:dyDescent="0.3">
      <c r="B169" s="217" t="str">
        <f>IF('Obs-Rub'!K128&lt;&gt;"",'Obs-Rub'!K128,"")</f>
        <v/>
      </c>
      <c r="C169" s="222" t="str">
        <f t="shared" si="8"/>
        <v/>
      </c>
      <c r="D169" s="218" t="str">
        <f>IF(B169&lt;&gt;"",COUNTIF('Obs-Saisie'!M:M,VLOOKUP(B169,T_Rub,4)),"")</f>
        <v/>
      </c>
    </row>
    <row r="170" spans="2:4" ht="14.4" hidden="1" customHeight="1" x14ac:dyDescent="0.3">
      <c r="B170" s="217" t="str">
        <f>IF('Obs-Rub'!K129&lt;&gt;"",'Obs-Rub'!K129,"")</f>
        <v/>
      </c>
      <c r="C170" s="222" t="str">
        <f t="shared" si="8"/>
        <v/>
      </c>
      <c r="D170" s="218" t="str">
        <f>IF(B170&lt;&gt;"",COUNTIF('Obs-Saisie'!M:M,VLOOKUP(B170,T_Rub,4)),"")</f>
        <v/>
      </c>
    </row>
    <row r="171" spans="2:4" ht="14.4" hidden="1" customHeight="1" x14ac:dyDescent="0.3">
      <c r="B171" s="217" t="str">
        <f>IF('Obs-Rub'!K130&lt;&gt;"",'Obs-Rub'!K130,"")</f>
        <v/>
      </c>
      <c r="C171" s="222" t="str">
        <f t="shared" si="8"/>
        <v/>
      </c>
      <c r="D171" s="218" t="str">
        <f>IF(B171&lt;&gt;"",COUNTIF('Obs-Saisie'!M:M,VLOOKUP(B171,T_Rub,4)),"")</f>
        <v/>
      </c>
    </row>
    <row r="172" spans="2:4" ht="14.4" hidden="1" customHeight="1" x14ac:dyDescent="0.3">
      <c r="B172" s="219" t="str">
        <f>IF('Obs-Rub'!K131&lt;&gt;"",'Obs-Rub'!K131,"")</f>
        <v/>
      </c>
      <c r="C172" s="223" t="str">
        <f t="shared" si="8"/>
        <v/>
      </c>
      <c r="D172" s="220" t="str">
        <f>IF(B172&lt;&gt;"",COUNTIF('Obs-Saisie'!M:M,VLOOKUP(B172,T_Rub,4)),"")</f>
        <v/>
      </c>
    </row>
    <row r="173" spans="2:4" ht="14.4" hidden="1" customHeight="1" x14ac:dyDescent="0.3">
      <c r="B173" s="3"/>
      <c r="C173" s="34"/>
      <c r="D173" s="3"/>
    </row>
    <row r="174" spans="2:4" ht="14.4" hidden="1" customHeight="1" x14ac:dyDescent="0.3">
      <c r="B174" s="3"/>
      <c r="C174" s="34"/>
      <c r="D174" s="3"/>
    </row>
    <row r="175" spans="2:4" ht="14.4" hidden="1" customHeight="1" x14ac:dyDescent="0.3">
      <c r="B175" s="206" t="str">
        <f>IF(B53&lt;&gt;"","Code","")</f>
        <v/>
      </c>
      <c r="C175" s="206" t="str">
        <f>IF(C51&lt;&gt;"",C51,"")</f>
        <v/>
      </c>
      <c r="D175" s="206" t="str">
        <f>IF(C175&lt;&gt;"","Nombre d'observations recueillies","")</f>
        <v/>
      </c>
    </row>
    <row r="176" spans="2:4" ht="14.4" hidden="1" customHeight="1" x14ac:dyDescent="0.3">
      <c r="B176" s="215" t="str">
        <f>IF('Obs-Rub'!K136&lt;&gt;"",'Obs-Rub'!K136,"")</f>
        <v/>
      </c>
      <c r="C176" s="221" t="str">
        <f t="shared" ref="C176:C184" si="9">IF(B176&lt;&gt;"",LEFT(VLOOKUP(B176,T_Rub,2),22),"")</f>
        <v/>
      </c>
      <c r="D176" s="216" t="str">
        <f>IF(B176&lt;&gt;"",COUNTIF('Obs-Saisie'!M:M,VLOOKUP(B176,T_Rub,4)),"")</f>
        <v/>
      </c>
    </row>
    <row r="177" spans="2:4" ht="14.4" hidden="1" customHeight="1" x14ac:dyDescent="0.3">
      <c r="B177" s="217" t="str">
        <f>IF('Obs-Rub'!K137&lt;&gt;"",'Obs-Rub'!K137,"")</f>
        <v/>
      </c>
      <c r="C177" s="222" t="str">
        <f t="shared" si="9"/>
        <v/>
      </c>
      <c r="D177" s="218" t="str">
        <f>IF(B177&lt;&gt;"",COUNTIF('Obs-Saisie'!M:M,VLOOKUP(B177,T_Rub,4)),"")</f>
        <v/>
      </c>
    </row>
    <row r="178" spans="2:4" ht="14.4" hidden="1" customHeight="1" x14ac:dyDescent="0.3">
      <c r="B178" s="217" t="str">
        <f>IF('Obs-Rub'!K138&lt;&gt;"",'Obs-Rub'!K138,"")</f>
        <v/>
      </c>
      <c r="C178" s="222" t="str">
        <f t="shared" si="9"/>
        <v/>
      </c>
      <c r="D178" s="218" t="str">
        <f>IF(B178&lt;&gt;"",COUNTIF('Obs-Saisie'!M:M,VLOOKUP(B178,T_Rub,4)),"")</f>
        <v/>
      </c>
    </row>
    <row r="179" spans="2:4" ht="14.4" hidden="1" customHeight="1" x14ac:dyDescent="0.3">
      <c r="B179" s="217" t="str">
        <f>IF('Obs-Rub'!K139&lt;&gt;"",'Obs-Rub'!K139,"")</f>
        <v/>
      </c>
      <c r="C179" s="222" t="str">
        <f t="shared" si="9"/>
        <v/>
      </c>
      <c r="D179" s="218" t="str">
        <f>IF(B179&lt;&gt;"",COUNTIF('Obs-Saisie'!M:M,VLOOKUP(B179,T_Rub,4)),"")</f>
        <v/>
      </c>
    </row>
    <row r="180" spans="2:4" ht="14.4" hidden="1" customHeight="1" x14ac:dyDescent="0.3">
      <c r="B180" s="217" t="str">
        <f>IF('Obs-Rub'!K140&lt;&gt;"",'Obs-Rub'!K140,"")</f>
        <v/>
      </c>
      <c r="C180" s="222" t="str">
        <f t="shared" si="9"/>
        <v/>
      </c>
      <c r="D180" s="218" t="str">
        <f>IF(B180&lt;&gt;"",COUNTIF('Obs-Saisie'!M:M,VLOOKUP(B180,T_Rub,4)),"")</f>
        <v/>
      </c>
    </row>
    <row r="181" spans="2:4" ht="14.4" hidden="1" customHeight="1" x14ac:dyDescent="0.3">
      <c r="B181" s="217" t="str">
        <f>IF('Obs-Rub'!K141&lt;&gt;"",'Obs-Rub'!K141,"")</f>
        <v/>
      </c>
      <c r="C181" s="222" t="str">
        <f t="shared" si="9"/>
        <v/>
      </c>
      <c r="D181" s="218" t="str">
        <f>IF(B181&lt;&gt;"",COUNTIF('Obs-Saisie'!M:M,VLOOKUP(B181,T_Rub,4)),"")</f>
        <v/>
      </c>
    </row>
    <row r="182" spans="2:4" ht="14.4" hidden="1" customHeight="1" x14ac:dyDescent="0.3">
      <c r="B182" s="217" t="str">
        <f>IF('Obs-Rub'!K142&lt;&gt;"",'Obs-Rub'!K142,"")</f>
        <v/>
      </c>
      <c r="C182" s="222" t="str">
        <f t="shared" si="9"/>
        <v/>
      </c>
      <c r="D182" s="218" t="str">
        <f>IF(B182&lt;&gt;"",COUNTIF('Obs-Saisie'!M:M,VLOOKUP(B182,T_Rub,4)),"")</f>
        <v/>
      </c>
    </row>
    <row r="183" spans="2:4" ht="14.4" hidden="1" customHeight="1" x14ac:dyDescent="0.3">
      <c r="B183" s="217" t="str">
        <f>IF('Obs-Rub'!K143&lt;&gt;"",'Obs-Rub'!K143,"")</f>
        <v/>
      </c>
      <c r="C183" s="222" t="str">
        <f t="shared" si="9"/>
        <v/>
      </c>
      <c r="D183" s="218" t="str">
        <f>IF(B183&lt;&gt;"",COUNTIF('Obs-Saisie'!M:M,VLOOKUP(B183,T_Rub,4)),"")</f>
        <v/>
      </c>
    </row>
    <row r="184" spans="2:4" ht="14.4" hidden="1" customHeight="1" x14ac:dyDescent="0.3">
      <c r="B184" s="219" t="str">
        <f>IF('Obs-Rub'!K144&lt;&gt;"",'Obs-Rub'!K144,"")</f>
        <v/>
      </c>
      <c r="C184" s="223" t="str">
        <f t="shared" si="9"/>
        <v/>
      </c>
      <c r="D184" s="220" t="str">
        <f>IF(B184&lt;&gt;"",COUNTIF('Obs-Saisie'!M:M,VLOOKUP(B184,T_Rub,4)),"")</f>
        <v/>
      </c>
    </row>
    <row r="185" spans="2:4" ht="14.4" hidden="1" customHeight="1" x14ac:dyDescent="0.3">
      <c r="B185" s="3"/>
      <c r="C185" s="34"/>
      <c r="D185" s="3"/>
    </row>
    <row r="186" spans="2:4" ht="14.4" hidden="1" customHeight="1" x14ac:dyDescent="0.3">
      <c r="B186" s="3"/>
      <c r="C186" s="34"/>
      <c r="D186" s="3"/>
    </row>
    <row r="187" spans="2:4" ht="14.4" hidden="1" customHeight="1" x14ac:dyDescent="0.3">
      <c r="B187" s="206" t="str">
        <f>IF(B52&lt;&gt;"","Code","")</f>
        <v/>
      </c>
      <c r="C187" s="206" t="str">
        <f>IF(C52&lt;&gt;"",C52,"")</f>
        <v/>
      </c>
      <c r="D187" s="206" t="str">
        <f>IF(C187&lt;&gt;"","Nombre d'observations recueillies","")</f>
        <v/>
      </c>
    </row>
    <row r="188" spans="2:4" ht="14.4" hidden="1" customHeight="1" x14ac:dyDescent="0.3">
      <c r="B188" s="215" t="str">
        <f>IF('Obs-Rub'!K149&lt;&gt;"",'Obs-Rub'!K149,"")</f>
        <v/>
      </c>
      <c r="C188" s="221" t="str">
        <f t="shared" ref="C188:C196" si="10">IF(B188&lt;&gt;"",LEFT(VLOOKUP(B188,T_Rub,2),22),"")</f>
        <v/>
      </c>
      <c r="D188" s="216" t="str">
        <f>IF(B188&lt;&gt;"",COUNTIF('Obs-Saisie'!M:M,VLOOKUP(B188,T_Rub,4)),"")</f>
        <v/>
      </c>
    </row>
    <row r="189" spans="2:4" ht="14.4" hidden="1" customHeight="1" x14ac:dyDescent="0.3">
      <c r="B189" s="217" t="str">
        <f>IF('Obs-Rub'!K150&lt;&gt;"",'Obs-Rub'!K150,"")</f>
        <v/>
      </c>
      <c r="C189" s="222" t="str">
        <f t="shared" si="10"/>
        <v/>
      </c>
      <c r="D189" s="218" t="str">
        <f>IF(B189&lt;&gt;"",COUNTIF('Obs-Saisie'!M:M,VLOOKUP(B189,T_Rub,4)),"")</f>
        <v/>
      </c>
    </row>
    <row r="190" spans="2:4" ht="14.4" hidden="1" customHeight="1" x14ac:dyDescent="0.3">
      <c r="B190" s="217" t="str">
        <f>IF('Obs-Rub'!K151&lt;&gt;"",'Obs-Rub'!K151,"")</f>
        <v/>
      </c>
      <c r="C190" s="222" t="str">
        <f t="shared" si="10"/>
        <v/>
      </c>
      <c r="D190" s="218" t="str">
        <f>IF(B190&lt;&gt;"",COUNTIF('Obs-Saisie'!M:M,VLOOKUP(B190,T_Rub,4)),"")</f>
        <v/>
      </c>
    </row>
    <row r="191" spans="2:4" ht="14.4" hidden="1" customHeight="1" x14ac:dyDescent="0.3">
      <c r="B191" s="217" t="str">
        <f>IF('Obs-Rub'!K152&lt;&gt;"",'Obs-Rub'!K152,"")</f>
        <v/>
      </c>
      <c r="C191" s="222" t="str">
        <f t="shared" si="10"/>
        <v/>
      </c>
      <c r="D191" s="218" t="str">
        <f>IF(B191&lt;&gt;"",COUNTIF('Obs-Saisie'!M:M,VLOOKUP(B191,T_Rub,4)),"")</f>
        <v/>
      </c>
    </row>
    <row r="192" spans="2:4" ht="14.4" hidden="1" customHeight="1" x14ac:dyDescent="0.3">
      <c r="B192" s="217" t="str">
        <f>IF('Obs-Rub'!K153&lt;&gt;"",'Obs-Rub'!K153,"")</f>
        <v/>
      </c>
      <c r="C192" s="222" t="str">
        <f t="shared" si="10"/>
        <v/>
      </c>
      <c r="D192" s="218" t="str">
        <f>IF(B192&lt;&gt;"",COUNTIF('Obs-Saisie'!M:M,VLOOKUP(B192,T_Rub,4)),"")</f>
        <v/>
      </c>
    </row>
    <row r="193" spans="2:4" ht="14.4" hidden="1" customHeight="1" x14ac:dyDescent="0.3">
      <c r="B193" s="217" t="str">
        <f>IF('Obs-Rub'!K154&lt;&gt;"",'Obs-Rub'!K154,"")</f>
        <v/>
      </c>
      <c r="C193" s="222" t="str">
        <f t="shared" si="10"/>
        <v/>
      </c>
      <c r="D193" s="218" t="str">
        <f>IF(B193&lt;&gt;"",COUNTIF('Obs-Saisie'!M:M,VLOOKUP(B193,T_Rub,4)),"")</f>
        <v/>
      </c>
    </row>
    <row r="194" spans="2:4" ht="14.4" hidden="1" customHeight="1" x14ac:dyDescent="0.3">
      <c r="B194" s="217" t="str">
        <f>IF('Obs-Rub'!K155&lt;&gt;"",'Obs-Rub'!K155,"")</f>
        <v/>
      </c>
      <c r="C194" s="222" t="str">
        <f t="shared" si="10"/>
        <v/>
      </c>
      <c r="D194" s="218" t="str">
        <f>IF(B194&lt;&gt;"",COUNTIF('Obs-Saisie'!M:M,VLOOKUP(B194,T_Rub,4)),"")</f>
        <v/>
      </c>
    </row>
    <row r="195" spans="2:4" ht="14.4" hidden="1" customHeight="1" x14ac:dyDescent="0.3">
      <c r="B195" s="217" t="str">
        <f>IF('Obs-Rub'!K156&lt;&gt;"",'Obs-Rub'!K156,"")</f>
        <v/>
      </c>
      <c r="C195" s="222" t="str">
        <f t="shared" si="10"/>
        <v/>
      </c>
      <c r="D195" s="218" t="str">
        <f>IF(B195&lt;&gt;"",COUNTIF('Obs-Saisie'!M:M,VLOOKUP(B195,T_Rub,4)),"")</f>
        <v/>
      </c>
    </row>
    <row r="196" spans="2:4" ht="14.4" hidden="1" customHeight="1" x14ac:dyDescent="0.3">
      <c r="B196" s="219" t="str">
        <f>IF('Obs-Rub'!K157&lt;&gt;"",'Obs-Rub'!K157,"")</f>
        <v/>
      </c>
      <c r="C196" s="223" t="str">
        <f t="shared" si="10"/>
        <v/>
      </c>
      <c r="D196" s="220" t="str">
        <f>IF(B196&lt;&gt;"",COUNTIF('Obs-Saisie'!M:M,VLOOKUP(B196,T_Rub,4)),"")</f>
        <v/>
      </c>
    </row>
    <row r="197" spans="2:4" ht="14.4" hidden="1" customHeight="1" x14ac:dyDescent="0.3">
      <c r="B197" s="3"/>
      <c r="C197" s="34"/>
      <c r="D197" s="3"/>
    </row>
    <row r="198" spans="2:4" ht="14.4" hidden="1" customHeight="1" x14ac:dyDescent="0.3">
      <c r="B198" s="3"/>
      <c r="C198" s="34"/>
      <c r="D198" s="3"/>
    </row>
    <row r="199" spans="2:4" ht="14.4" hidden="1" customHeight="1" x14ac:dyDescent="0.3">
      <c r="B199" s="3"/>
      <c r="C199" s="34"/>
      <c r="D199" s="3"/>
    </row>
    <row r="200" spans="2:4" ht="14.4" hidden="1" customHeight="1" x14ac:dyDescent="0.3">
      <c r="B200" s="3"/>
      <c r="C200" s="34"/>
      <c r="D200" s="3"/>
    </row>
    <row r="201" spans="2:4" ht="14.4" customHeight="1" x14ac:dyDescent="0.3">
      <c r="B201" s="3"/>
      <c r="C201" s="34"/>
      <c r="D201" s="3"/>
    </row>
    <row r="202" spans="2:4" ht="14.4" customHeight="1" x14ac:dyDescent="0.3">
      <c r="B202" s="3"/>
      <c r="C202" s="34"/>
      <c r="D202" s="3"/>
    </row>
    <row r="203" spans="2:4" ht="14.4" customHeight="1" x14ac:dyDescent="0.3">
      <c r="B203" s="3"/>
      <c r="C203" s="34"/>
      <c r="D203" s="3"/>
    </row>
    <row r="204" spans="2:4" ht="14.4" customHeight="1" x14ac:dyDescent="0.3">
      <c r="B204" s="3"/>
      <c r="C204" s="34"/>
      <c r="D204" s="3"/>
    </row>
    <row r="205" spans="2:4" ht="14.4" customHeight="1" x14ac:dyDescent="0.3">
      <c r="B205" s="3"/>
      <c r="C205" s="34"/>
      <c r="D205" s="3"/>
    </row>
    <row r="206" spans="2:4" ht="14.4" customHeight="1" x14ac:dyDescent="0.3">
      <c r="B206" s="3"/>
      <c r="C206" s="34"/>
      <c r="D206" s="3"/>
    </row>
    <row r="207" spans="2:4" ht="14.4" customHeight="1" x14ac:dyDescent="0.3">
      <c r="B207" s="3"/>
      <c r="C207" s="34"/>
      <c r="D207" s="3"/>
    </row>
    <row r="208" spans="2:4" ht="14.4" customHeight="1" x14ac:dyDescent="0.3">
      <c r="B208" s="3"/>
      <c r="C208" s="34"/>
      <c r="D208" s="3"/>
    </row>
    <row r="209" spans="2:4" ht="14.4" customHeight="1" x14ac:dyDescent="0.3">
      <c r="B209" s="3"/>
      <c r="C209" s="34"/>
      <c r="D209" s="3"/>
    </row>
    <row r="210" spans="2:4" ht="14.4" customHeight="1" x14ac:dyDescent="0.3">
      <c r="B210" s="3"/>
      <c r="C210" s="34"/>
      <c r="D210" s="3"/>
    </row>
    <row r="211" spans="2:4" ht="14.4" customHeight="1" x14ac:dyDescent="0.3">
      <c r="B211" s="3"/>
      <c r="C211" s="34"/>
      <c r="D211" s="3"/>
    </row>
    <row r="212" spans="2:4" ht="14.4" customHeight="1" x14ac:dyDescent="0.3">
      <c r="B212" s="3"/>
      <c r="C212" s="34"/>
      <c r="D212" s="3"/>
    </row>
    <row r="213" spans="2:4" ht="14.4" customHeight="1" x14ac:dyDescent="0.3">
      <c r="B213" s="3"/>
      <c r="C213" s="34"/>
      <c r="D213" s="3"/>
    </row>
    <row r="214" spans="2:4" ht="14.4" customHeight="1" x14ac:dyDescent="0.3">
      <c r="B214" s="3"/>
      <c r="C214" s="34"/>
      <c r="D214" s="3"/>
    </row>
    <row r="215" spans="2:4" ht="14.4" customHeight="1" x14ac:dyDescent="0.3">
      <c r="B215" s="3"/>
      <c r="C215" s="34"/>
      <c r="D215" s="3"/>
    </row>
    <row r="216" spans="2:4" ht="14.4" customHeight="1" x14ac:dyDescent="0.3">
      <c r="B216" s="3"/>
      <c r="C216" s="34"/>
      <c r="D216" s="3"/>
    </row>
    <row r="217" spans="2:4" ht="14.4" customHeight="1" x14ac:dyDescent="0.3">
      <c r="B217" s="3"/>
      <c r="C217" s="34"/>
      <c r="D217" s="3"/>
    </row>
    <row r="218" spans="2:4" ht="14.4" customHeight="1" x14ac:dyDescent="0.3">
      <c r="B218" s="3"/>
      <c r="C218" s="34"/>
      <c r="D218" s="3"/>
    </row>
    <row r="219" spans="2:4" ht="14.4" customHeight="1" x14ac:dyDescent="0.3">
      <c r="B219" s="3"/>
      <c r="C219" s="34"/>
      <c r="D219" s="3"/>
    </row>
    <row r="220" spans="2:4" ht="14.4" customHeight="1" x14ac:dyDescent="0.3">
      <c r="B220" s="3"/>
      <c r="C220" s="34"/>
      <c r="D220" s="3"/>
    </row>
    <row r="221" spans="2:4" ht="14.4" customHeight="1" x14ac:dyDescent="0.3">
      <c r="B221" s="3"/>
      <c r="C221" s="34"/>
      <c r="D221" s="3"/>
    </row>
    <row r="222" spans="2:4" ht="14.4" customHeight="1" x14ac:dyDescent="0.3">
      <c r="B222" s="3"/>
      <c r="C222" s="34"/>
      <c r="D222" s="3"/>
    </row>
    <row r="223" spans="2:4" ht="14.4" customHeight="1" x14ac:dyDescent="0.3">
      <c r="B223" s="3"/>
      <c r="C223" s="34"/>
      <c r="D223" s="3"/>
    </row>
    <row r="224" spans="2:4" ht="14.4" customHeight="1" x14ac:dyDescent="0.3">
      <c r="B224" s="3"/>
      <c r="C224" s="34"/>
      <c r="D224" s="3"/>
    </row>
    <row r="225" spans="2:4" ht="14.4" customHeight="1" x14ac:dyDescent="0.3">
      <c r="B225" s="3"/>
      <c r="C225" s="34"/>
      <c r="D225" s="3"/>
    </row>
    <row r="226" spans="2:4" ht="14.4" customHeight="1" x14ac:dyDescent="0.3">
      <c r="B226" s="3"/>
      <c r="C226" s="34"/>
      <c r="D226" s="3"/>
    </row>
    <row r="227" spans="2:4" ht="14.4" customHeight="1" x14ac:dyDescent="0.3">
      <c r="B227" s="3"/>
      <c r="C227" s="34"/>
      <c r="D227" s="3"/>
    </row>
    <row r="228" spans="2:4" ht="14.4" customHeight="1" x14ac:dyDescent="0.3">
      <c r="B228" s="3"/>
      <c r="C228" s="34"/>
      <c r="D228" s="3"/>
    </row>
    <row r="229" spans="2:4" ht="14.4" customHeight="1" x14ac:dyDescent="0.3">
      <c r="B229" s="3"/>
      <c r="C229" s="34"/>
      <c r="D229" s="3"/>
    </row>
    <row r="230" spans="2:4" ht="14.4" customHeight="1" x14ac:dyDescent="0.3">
      <c r="B230" s="3"/>
      <c r="C230" s="34"/>
      <c r="D230" s="3"/>
    </row>
    <row r="231" spans="2:4" ht="14.4" customHeight="1" x14ac:dyDescent="0.3">
      <c r="B231" s="3"/>
      <c r="C231" s="34"/>
      <c r="D231" s="3"/>
    </row>
    <row r="232" spans="2:4" ht="14.4" customHeight="1" x14ac:dyDescent="0.3">
      <c r="B232" s="3"/>
      <c r="C232" s="34"/>
      <c r="D232" s="3"/>
    </row>
    <row r="233" spans="2:4" ht="14.4" customHeight="1" x14ac:dyDescent="0.3">
      <c r="B233" s="3"/>
      <c r="C233" s="34"/>
      <c r="D233" s="3"/>
    </row>
    <row r="234" spans="2:4" ht="14.4" customHeight="1" x14ac:dyDescent="0.3">
      <c r="B234" s="3"/>
      <c r="C234" s="34"/>
      <c r="D234" s="3"/>
    </row>
    <row r="235" spans="2:4" ht="14.4" customHeight="1" x14ac:dyDescent="0.3">
      <c r="B235" s="3"/>
      <c r="C235" s="34"/>
      <c r="D235" s="3"/>
    </row>
    <row r="236" spans="2:4" ht="14.4" customHeight="1" x14ac:dyDescent="0.3">
      <c r="B236" s="3"/>
      <c r="C236" s="34"/>
      <c r="D236" s="3"/>
    </row>
    <row r="237" spans="2:4" ht="14.4" customHeight="1" x14ac:dyDescent="0.3">
      <c r="B237" s="3"/>
      <c r="C237" s="34"/>
      <c r="D237" s="3"/>
    </row>
    <row r="238" spans="2:4" ht="14.4" customHeight="1" x14ac:dyDescent="0.3">
      <c r="B238" s="3"/>
      <c r="C238" s="34"/>
      <c r="D238" s="3"/>
    </row>
    <row r="239" spans="2:4" ht="14.4" customHeight="1" x14ac:dyDescent="0.3">
      <c r="B239" s="3"/>
      <c r="C239" s="34"/>
      <c r="D239" s="3"/>
    </row>
    <row r="240" spans="2:4" ht="14.4" customHeight="1" x14ac:dyDescent="0.3">
      <c r="B240" s="3"/>
      <c r="C240" s="34"/>
      <c r="D240" s="3"/>
    </row>
    <row r="241" spans="2:4" ht="14.4" customHeight="1" x14ac:dyDescent="0.3">
      <c r="B241" s="3"/>
      <c r="C241" s="34"/>
      <c r="D241" s="3"/>
    </row>
    <row r="242" spans="2:4" ht="14.4" customHeight="1" x14ac:dyDescent="0.3">
      <c r="B242" s="3"/>
      <c r="C242" s="34"/>
      <c r="D242" s="3"/>
    </row>
    <row r="243" spans="2:4" ht="14.4" customHeight="1" x14ac:dyDescent="0.3">
      <c r="B243" s="3"/>
      <c r="C243" s="34"/>
      <c r="D243" s="3"/>
    </row>
    <row r="244" spans="2:4" ht="14.4" customHeight="1" x14ac:dyDescent="0.3">
      <c r="B244" s="3"/>
      <c r="C244" s="34"/>
      <c r="D244" s="3"/>
    </row>
    <row r="245" spans="2:4" ht="14.4" customHeight="1" x14ac:dyDescent="0.3">
      <c r="B245" s="3"/>
      <c r="C245" s="34"/>
      <c r="D245" s="3"/>
    </row>
    <row r="246" spans="2:4" ht="14.4" customHeight="1" x14ac:dyDescent="0.3">
      <c r="B246" s="3"/>
      <c r="C246" s="34"/>
      <c r="D246" s="3"/>
    </row>
    <row r="247" spans="2:4" ht="14.4" customHeight="1" x14ac:dyDescent="0.3">
      <c r="B247" s="3"/>
      <c r="C247" s="34"/>
      <c r="D247" s="3"/>
    </row>
    <row r="248" spans="2:4" ht="14.4" customHeight="1" x14ac:dyDescent="0.3">
      <c r="B248" s="3"/>
      <c r="C248" s="34"/>
      <c r="D248" s="3"/>
    </row>
    <row r="249" spans="2:4" ht="14.4" customHeight="1" x14ac:dyDescent="0.3">
      <c r="B249" s="3"/>
      <c r="C249" s="34"/>
      <c r="D249" s="3"/>
    </row>
    <row r="250" spans="2:4" ht="14.4" customHeight="1" x14ac:dyDescent="0.3">
      <c r="B250" s="3"/>
      <c r="C250" s="34"/>
      <c r="D250" s="3"/>
    </row>
    <row r="251" spans="2:4" ht="14.4" customHeight="1" x14ac:dyDescent="0.3">
      <c r="B251" s="3"/>
      <c r="C251" s="34"/>
      <c r="D251" s="3"/>
    </row>
    <row r="252" spans="2:4" ht="14.4" customHeight="1" x14ac:dyDescent="0.3">
      <c r="B252" s="3"/>
      <c r="C252" s="34"/>
      <c r="D252" s="3"/>
    </row>
    <row r="253" spans="2:4" ht="14.4" customHeight="1" x14ac:dyDescent="0.3">
      <c r="B253" s="3"/>
      <c r="C253" s="34"/>
      <c r="D253" s="3"/>
    </row>
    <row r="254" spans="2:4" ht="14.4" customHeight="1" x14ac:dyDescent="0.3">
      <c r="B254" s="3"/>
      <c r="C254" s="34"/>
      <c r="D254" s="3"/>
    </row>
    <row r="255" spans="2:4" ht="14.4" customHeight="1" x14ac:dyDescent="0.3">
      <c r="B255" s="3"/>
      <c r="C255" s="34"/>
      <c r="D255" s="3"/>
    </row>
    <row r="256" spans="2:4" ht="14.4" customHeight="1" x14ac:dyDescent="0.3">
      <c r="B256" s="3"/>
      <c r="C256" s="34"/>
      <c r="D256" s="3"/>
    </row>
    <row r="257" spans="2:4" ht="14.4" customHeight="1" x14ac:dyDescent="0.3">
      <c r="B257" s="3"/>
      <c r="C257" s="34"/>
      <c r="D257" s="3"/>
    </row>
    <row r="258" spans="2:4" ht="14.4" customHeight="1" x14ac:dyDescent="0.3">
      <c r="B258" s="3"/>
      <c r="C258" s="34"/>
      <c r="D258" s="3"/>
    </row>
    <row r="259" spans="2:4" ht="14.4" customHeight="1" x14ac:dyDescent="0.3">
      <c r="B259" s="3"/>
      <c r="C259" s="34"/>
      <c r="D259" s="3"/>
    </row>
    <row r="260" spans="2:4" ht="14.4" customHeight="1" x14ac:dyDescent="0.3">
      <c r="B260" s="3"/>
      <c r="C260" s="34"/>
      <c r="D260" s="3"/>
    </row>
    <row r="261" spans="2:4" ht="14.4" customHeight="1" x14ac:dyDescent="0.3">
      <c r="B261" s="3"/>
      <c r="C261" s="34"/>
      <c r="D261" s="3"/>
    </row>
    <row r="262" spans="2:4" ht="14.4" customHeight="1" x14ac:dyDescent="0.3">
      <c r="B262" s="3"/>
      <c r="C262" s="34"/>
      <c r="D262" s="3"/>
    </row>
    <row r="263" spans="2:4" ht="14.4" customHeight="1" x14ac:dyDescent="0.3">
      <c r="B263" s="3"/>
      <c r="C263" s="34"/>
      <c r="D263" s="3"/>
    </row>
    <row r="264" spans="2:4" ht="14.4" customHeight="1" x14ac:dyDescent="0.3">
      <c r="B264" s="3"/>
      <c r="C264" s="34"/>
      <c r="D264" s="3"/>
    </row>
    <row r="265" spans="2:4" ht="14.4" customHeight="1" x14ac:dyDescent="0.3">
      <c r="B265" s="3"/>
      <c r="C265" s="34"/>
      <c r="D265" s="3"/>
    </row>
    <row r="266" spans="2:4" ht="14.4" customHeight="1" x14ac:dyDescent="0.3">
      <c r="B266" s="3"/>
      <c r="C266" s="34"/>
      <c r="D266" s="3"/>
    </row>
    <row r="267" spans="2:4" ht="14.4" customHeight="1" x14ac:dyDescent="0.3">
      <c r="B267" s="3"/>
      <c r="C267" s="34"/>
      <c r="D267" s="3"/>
    </row>
    <row r="268" spans="2:4" ht="14.4" customHeight="1" x14ac:dyDescent="0.3">
      <c r="B268" s="3"/>
      <c r="C268" s="34"/>
      <c r="D268" s="3"/>
    </row>
    <row r="269" spans="2:4" ht="14.4" customHeight="1" x14ac:dyDescent="0.3">
      <c r="B269" s="3"/>
      <c r="C269" s="34"/>
      <c r="D269" s="3"/>
    </row>
    <row r="270" spans="2:4" ht="14.4" customHeight="1" x14ac:dyDescent="0.3">
      <c r="B270" s="3"/>
      <c r="C270" s="34"/>
      <c r="D270" s="3"/>
    </row>
    <row r="271" spans="2:4" ht="14.4" customHeight="1" x14ac:dyDescent="0.3">
      <c r="B271" s="3"/>
      <c r="C271" s="34"/>
      <c r="D271" s="3"/>
    </row>
    <row r="272" spans="2:4" ht="14.4" customHeight="1" x14ac:dyDescent="0.3">
      <c r="B272" s="3"/>
      <c r="C272" s="34"/>
      <c r="D272" s="3"/>
    </row>
    <row r="273" spans="2:4" ht="14.4" customHeight="1" x14ac:dyDescent="0.3">
      <c r="B273" s="3"/>
      <c r="C273" s="34"/>
      <c r="D273" s="3"/>
    </row>
    <row r="274" spans="2:4" ht="14.4" customHeight="1" x14ac:dyDescent="0.3">
      <c r="B274" s="3"/>
      <c r="C274" s="34"/>
      <c r="D274" s="3"/>
    </row>
    <row r="275" spans="2:4" ht="14.4" customHeight="1" x14ac:dyDescent="0.3">
      <c r="B275" s="3"/>
      <c r="C275" s="34"/>
      <c r="D275" s="3"/>
    </row>
    <row r="276" spans="2:4" ht="14.4" customHeight="1" x14ac:dyDescent="0.3">
      <c r="B276" s="3"/>
      <c r="C276" s="34"/>
      <c r="D276" s="3"/>
    </row>
    <row r="277" spans="2:4" ht="14.4" customHeight="1" x14ac:dyDescent="0.3">
      <c r="B277" s="3"/>
      <c r="C277" s="34"/>
      <c r="D277" s="3"/>
    </row>
    <row r="278" spans="2:4" ht="14.4" customHeight="1" x14ac:dyDescent="0.3">
      <c r="B278" s="3"/>
      <c r="C278" s="34"/>
      <c r="D278" s="3"/>
    </row>
    <row r="279" spans="2:4" ht="14.4" customHeight="1" x14ac:dyDescent="0.3">
      <c r="B279" s="3"/>
      <c r="C279" s="34"/>
      <c r="D279" s="3"/>
    </row>
    <row r="280" spans="2:4" ht="14.4" customHeight="1" x14ac:dyDescent="0.3">
      <c r="B280" s="3"/>
      <c r="C280" s="34"/>
      <c r="D280" s="3"/>
    </row>
    <row r="281" spans="2:4" ht="14.4" customHeight="1" x14ac:dyDescent="0.3">
      <c r="B281" s="3"/>
      <c r="C281" s="34"/>
      <c r="D281" s="3"/>
    </row>
    <row r="282" spans="2:4" ht="14.4" customHeight="1" x14ac:dyDescent="0.3">
      <c r="B282" s="3"/>
      <c r="C282" s="34"/>
      <c r="D282" s="3"/>
    </row>
    <row r="283" spans="2:4" ht="14.4" customHeight="1" x14ac:dyDescent="0.3">
      <c r="B283" s="3"/>
      <c r="C283" s="34"/>
      <c r="D283" s="3"/>
    </row>
    <row r="284" spans="2:4" ht="14.4" customHeight="1" x14ac:dyDescent="0.3">
      <c r="B284" s="3"/>
      <c r="C284" s="34"/>
      <c r="D284" s="3"/>
    </row>
    <row r="285" spans="2:4" ht="14.4" customHeight="1" x14ac:dyDescent="0.3">
      <c r="B285" s="3"/>
      <c r="C285" s="34"/>
      <c r="D285" s="3"/>
    </row>
    <row r="286" spans="2:4" ht="14.4" customHeight="1" x14ac:dyDescent="0.3">
      <c r="B286" s="3"/>
      <c r="C286" s="34"/>
      <c r="D286" s="3"/>
    </row>
    <row r="287" spans="2:4" ht="14.4" customHeight="1" x14ac:dyDescent="0.3">
      <c r="B287" s="3"/>
      <c r="C287" s="34"/>
      <c r="D287" s="3"/>
    </row>
    <row r="288" spans="2:4" ht="14.4" customHeight="1" x14ac:dyDescent="0.3">
      <c r="B288" s="3"/>
      <c r="C288" s="34"/>
      <c r="D288" s="3"/>
    </row>
    <row r="289" spans="2:4" ht="14.4" customHeight="1" x14ac:dyDescent="0.3">
      <c r="B289" s="3"/>
      <c r="C289" s="34"/>
      <c r="D289" s="3"/>
    </row>
    <row r="290" spans="2:4" ht="14.4" customHeight="1" x14ac:dyDescent="0.3">
      <c r="B290" s="3"/>
      <c r="C290" s="34"/>
      <c r="D290" s="3"/>
    </row>
    <row r="291" spans="2:4" ht="14.4" customHeight="1" x14ac:dyDescent="0.3">
      <c r="B291" s="3"/>
      <c r="C291" s="34"/>
      <c r="D291" s="3"/>
    </row>
    <row r="292" spans="2:4" ht="14.4" customHeight="1" x14ac:dyDescent="0.3">
      <c r="B292" s="3"/>
      <c r="C292" s="34"/>
      <c r="D292" s="3"/>
    </row>
    <row r="293" spans="2:4" ht="14.4" customHeight="1" x14ac:dyDescent="0.3">
      <c r="B293" s="3"/>
      <c r="C293" s="34"/>
      <c r="D293" s="3"/>
    </row>
    <row r="294" spans="2:4" ht="14.4" customHeight="1" x14ac:dyDescent="0.3">
      <c r="B294" s="3"/>
      <c r="C294" s="34"/>
      <c r="D294" s="3"/>
    </row>
    <row r="295" spans="2:4" ht="14.4" customHeight="1" x14ac:dyDescent="0.3">
      <c r="B295" s="3"/>
      <c r="C295" s="34"/>
      <c r="D295" s="3"/>
    </row>
    <row r="296" spans="2:4" ht="14.4" customHeight="1" x14ac:dyDescent="0.3">
      <c r="B296" s="3"/>
      <c r="C296" s="34"/>
      <c r="D296" s="3"/>
    </row>
    <row r="297" spans="2:4" ht="14.4" customHeight="1" x14ac:dyDescent="0.3">
      <c r="B297" s="3"/>
      <c r="C297" s="34"/>
      <c r="D297" s="3"/>
    </row>
    <row r="298" spans="2:4" ht="14.4" customHeight="1" x14ac:dyDescent="0.3">
      <c r="B298" s="3"/>
      <c r="C298" s="34"/>
      <c r="D298" s="3"/>
    </row>
    <row r="299" spans="2:4" ht="14.4" customHeight="1" x14ac:dyDescent="0.3">
      <c r="B299" s="3"/>
      <c r="C299" s="34"/>
      <c r="D299" s="3"/>
    </row>
    <row r="300" spans="2:4" ht="14.4" customHeight="1" x14ac:dyDescent="0.3">
      <c r="B300" s="3"/>
      <c r="C300" s="34"/>
      <c r="D300" s="3"/>
    </row>
  </sheetData>
  <mergeCells count="3">
    <mergeCell ref="B2:I2"/>
    <mergeCell ref="B5:C5"/>
    <mergeCell ref="B12:C12"/>
  </mergeCells>
  <conditionalFormatting sqref="B56:D64">
    <cfRule type="expression" dxfId="77" priority="78">
      <formula>$B56&lt;&gt;""</formula>
    </cfRule>
  </conditionalFormatting>
  <conditionalFormatting sqref="B68:C76">
    <cfRule type="expression" dxfId="76" priority="77">
      <formula>$B68&lt;&gt;""</formula>
    </cfRule>
  </conditionalFormatting>
  <conditionalFormatting sqref="B80:B88">
    <cfRule type="expression" dxfId="75" priority="76">
      <formula>$B80&lt;&gt;""</formula>
    </cfRule>
  </conditionalFormatting>
  <conditionalFormatting sqref="B92:B100">
    <cfRule type="expression" dxfId="74" priority="75">
      <formula>$B92&lt;&gt;""</formula>
    </cfRule>
  </conditionalFormatting>
  <conditionalFormatting sqref="B104:B112">
    <cfRule type="expression" dxfId="73" priority="74">
      <formula>$B104&lt;&gt;""</formula>
    </cfRule>
  </conditionalFormatting>
  <conditionalFormatting sqref="B116:B124">
    <cfRule type="expression" dxfId="72" priority="73">
      <formula>$B116&lt;&gt;""</formula>
    </cfRule>
  </conditionalFormatting>
  <conditionalFormatting sqref="B128:B136">
    <cfRule type="expression" dxfId="71" priority="72">
      <formula>$B128&lt;&gt;""</formula>
    </cfRule>
  </conditionalFormatting>
  <conditionalFormatting sqref="B139:D139">
    <cfRule type="expression" dxfId="70" priority="71">
      <formula>$B$139=""</formula>
    </cfRule>
  </conditionalFormatting>
  <conditionalFormatting sqref="B127:D127">
    <cfRule type="expression" dxfId="69" priority="70">
      <formula>$B$139=""</formula>
    </cfRule>
  </conditionalFormatting>
  <conditionalFormatting sqref="B127:D127 B128:B136">
    <cfRule type="expression" dxfId="68" priority="69">
      <formula>$B$127=""</formula>
    </cfRule>
  </conditionalFormatting>
  <conditionalFormatting sqref="B115:D115 B116:B124">
    <cfRule type="expression" dxfId="67" priority="68">
      <formula>$B$115=""</formula>
    </cfRule>
  </conditionalFormatting>
  <conditionalFormatting sqref="B103:D103 B104:B112">
    <cfRule type="expression" dxfId="66" priority="67">
      <formula>$B$103=""</formula>
    </cfRule>
  </conditionalFormatting>
  <conditionalFormatting sqref="B91:D91 B92:B100">
    <cfRule type="expression" dxfId="65" priority="66">
      <formula>$B$91=""</formula>
    </cfRule>
  </conditionalFormatting>
  <conditionalFormatting sqref="B79:D79 B80:B88">
    <cfRule type="expression" dxfId="64" priority="65">
      <formula>$B$79=""</formula>
    </cfRule>
  </conditionalFormatting>
  <conditionalFormatting sqref="B67:D67 B68:C76">
    <cfRule type="expression" dxfId="63" priority="64">
      <formula>$B$67=""</formula>
    </cfRule>
  </conditionalFormatting>
  <conditionalFormatting sqref="B140:B148">
    <cfRule type="expression" dxfId="62" priority="63">
      <formula>$B140&lt;&gt;""</formula>
    </cfRule>
  </conditionalFormatting>
  <conditionalFormatting sqref="B140:B148">
    <cfRule type="expression" dxfId="61" priority="62">
      <formula>$B$115=""</formula>
    </cfRule>
  </conditionalFormatting>
  <conditionalFormatting sqref="B148">
    <cfRule type="expression" dxfId="60" priority="61">
      <formula>$B148&lt;&gt;""</formula>
    </cfRule>
  </conditionalFormatting>
  <conditionalFormatting sqref="B151:D151">
    <cfRule type="expression" dxfId="59" priority="60">
      <formula>$B$139=""</formula>
    </cfRule>
  </conditionalFormatting>
  <conditionalFormatting sqref="B163:D163">
    <cfRule type="expression" dxfId="58" priority="59">
      <formula>$B$139=""</formula>
    </cfRule>
  </conditionalFormatting>
  <conditionalFormatting sqref="B175:D175">
    <cfRule type="expression" dxfId="57" priority="58">
      <formula>$B$139=""</formula>
    </cfRule>
  </conditionalFormatting>
  <conditionalFormatting sqref="B187:D187">
    <cfRule type="expression" dxfId="56" priority="57">
      <formula>$B$139=""</formula>
    </cfRule>
  </conditionalFormatting>
  <conditionalFormatting sqref="B152:B160">
    <cfRule type="expression" dxfId="55" priority="56">
      <formula>$B152&lt;&gt;""</formula>
    </cfRule>
  </conditionalFormatting>
  <conditionalFormatting sqref="B152:B160">
    <cfRule type="expression" dxfId="54" priority="55">
      <formula>$B$115=""</formula>
    </cfRule>
  </conditionalFormatting>
  <conditionalFormatting sqref="B160">
    <cfRule type="expression" dxfId="53" priority="54">
      <formula>$B160&lt;&gt;""</formula>
    </cfRule>
  </conditionalFormatting>
  <conditionalFormatting sqref="B164:B172">
    <cfRule type="expression" dxfId="52" priority="53">
      <formula>$B164&lt;&gt;""</formula>
    </cfRule>
  </conditionalFormatting>
  <conditionalFormatting sqref="B164:B172">
    <cfRule type="expression" dxfId="51" priority="52">
      <formula>$B$115=""</formula>
    </cfRule>
  </conditionalFormatting>
  <conditionalFormatting sqref="B172">
    <cfRule type="expression" dxfId="50" priority="51">
      <formula>$B172&lt;&gt;""</formula>
    </cfRule>
  </conditionalFormatting>
  <conditionalFormatting sqref="B176:B184">
    <cfRule type="expression" dxfId="49" priority="50">
      <formula>$B176&lt;&gt;""</formula>
    </cfRule>
  </conditionalFormatting>
  <conditionalFormatting sqref="B176:B184">
    <cfRule type="expression" dxfId="48" priority="49">
      <formula>$B$115=""</formula>
    </cfRule>
  </conditionalFormatting>
  <conditionalFormatting sqref="B184">
    <cfRule type="expression" dxfId="47" priority="48">
      <formula>$B184&lt;&gt;""</formula>
    </cfRule>
  </conditionalFormatting>
  <conditionalFormatting sqref="B188:B196">
    <cfRule type="expression" dxfId="46" priority="47">
      <formula>$B188&lt;&gt;""</formula>
    </cfRule>
  </conditionalFormatting>
  <conditionalFormatting sqref="B188:B196">
    <cfRule type="expression" dxfId="45" priority="46">
      <formula>$B$115=""</formula>
    </cfRule>
  </conditionalFormatting>
  <conditionalFormatting sqref="B196">
    <cfRule type="expression" dxfId="44" priority="45">
      <formula>$B196&lt;&gt;""</formula>
    </cfRule>
  </conditionalFormatting>
  <conditionalFormatting sqref="D68:D76">
    <cfRule type="expression" dxfId="43" priority="44">
      <formula>$B68&lt;&gt;""</formula>
    </cfRule>
  </conditionalFormatting>
  <conditionalFormatting sqref="C80:C88">
    <cfRule type="expression" dxfId="42" priority="33">
      <formula>$B80&lt;&gt;""</formula>
    </cfRule>
  </conditionalFormatting>
  <conditionalFormatting sqref="C80:C88">
    <cfRule type="expression" dxfId="41" priority="32">
      <formula>$B$67=""</formula>
    </cfRule>
  </conditionalFormatting>
  <conditionalFormatting sqref="D80:D88">
    <cfRule type="expression" dxfId="40" priority="31">
      <formula>$B80&lt;&gt;""</formula>
    </cfRule>
  </conditionalFormatting>
  <conditionalFormatting sqref="C92:C100">
    <cfRule type="expression" dxfId="39" priority="30">
      <formula>$B92&lt;&gt;""</formula>
    </cfRule>
  </conditionalFormatting>
  <conditionalFormatting sqref="C92:C100">
    <cfRule type="expression" dxfId="38" priority="29">
      <formula>$B$67=""</formula>
    </cfRule>
  </conditionalFormatting>
  <conditionalFormatting sqref="D92:D100">
    <cfRule type="expression" dxfId="37" priority="28">
      <formula>$B92&lt;&gt;""</formula>
    </cfRule>
  </conditionalFormatting>
  <conditionalFormatting sqref="C104:C112">
    <cfRule type="expression" dxfId="36" priority="27">
      <formula>$B104&lt;&gt;""</formula>
    </cfRule>
  </conditionalFormatting>
  <conditionalFormatting sqref="C104:C112">
    <cfRule type="expression" dxfId="35" priority="26">
      <formula>$B$67=""</formula>
    </cfRule>
  </conditionalFormatting>
  <conditionalFormatting sqref="D104:D112">
    <cfRule type="expression" dxfId="34" priority="25">
      <formula>$B104&lt;&gt;""</formula>
    </cfRule>
  </conditionalFormatting>
  <conditionalFormatting sqref="C116:C124">
    <cfRule type="expression" dxfId="33" priority="24">
      <formula>$B116&lt;&gt;""</formula>
    </cfRule>
  </conditionalFormatting>
  <conditionalFormatting sqref="C116:C124">
    <cfRule type="expression" dxfId="32" priority="23">
      <formula>$B$67=""</formula>
    </cfRule>
  </conditionalFormatting>
  <conditionalFormatting sqref="D116:D124">
    <cfRule type="expression" dxfId="31" priority="22">
      <formula>$B116&lt;&gt;""</formula>
    </cfRule>
  </conditionalFormatting>
  <conditionalFormatting sqref="C128:C136">
    <cfRule type="expression" dxfId="30" priority="21">
      <formula>$B128&lt;&gt;""</formula>
    </cfRule>
  </conditionalFormatting>
  <conditionalFormatting sqref="C128:C136">
    <cfRule type="expression" dxfId="29" priority="20">
      <formula>$B$67=""</formula>
    </cfRule>
  </conditionalFormatting>
  <conditionalFormatting sqref="D128:D136">
    <cfRule type="expression" dxfId="28" priority="19">
      <formula>$B128&lt;&gt;""</formula>
    </cfRule>
  </conditionalFormatting>
  <conditionalFormatting sqref="C140:C148">
    <cfRule type="expression" dxfId="27" priority="18">
      <formula>$B140&lt;&gt;""</formula>
    </cfRule>
  </conditionalFormatting>
  <conditionalFormatting sqref="C140:C148">
    <cfRule type="expression" dxfId="26" priority="17">
      <formula>$B$67=""</formula>
    </cfRule>
  </conditionalFormatting>
  <conditionalFormatting sqref="D140:D148">
    <cfRule type="expression" dxfId="25" priority="16">
      <formula>$B140&lt;&gt;""</formula>
    </cfRule>
  </conditionalFormatting>
  <conditionalFormatting sqref="C152:C160">
    <cfRule type="expression" dxfId="24" priority="15">
      <formula>$B152&lt;&gt;""</formula>
    </cfRule>
  </conditionalFormatting>
  <conditionalFormatting sqref="C152:C160">
    <cfRule type="expression" dxfId="23" priority="14">
      <formula>$B$67=""</formula>
    </cfRule>
  </conditionalFormatting>
  <conditionalFormatting sqref="D152:D160">
    <cfRule type="expression" dxfId="22" priority="13">
      <formula>$B152&lt;&gt;""</formula>
    </cfRule>
  </conditionalFormatting>
  <conditionalFormatting sqref="C164:C172">
    <cfRule type="expression" dxfId="21" priority="9">
      <formula>$B164&lt;&gt;""</formula>
    </cfRule>
  </conditionalFormatting>
  <conditionalFormatting sqref="C164:C172">
    <cfRule type="expression" dxfId="20" priority="8">
      <formula>$B$67=""</formula>
    </cfRule>
  </conditionalFormatting>
  <conditionalFormatting sqref="D164:D172">
    <cfRule type="expression" dxfId="19" priority="7">
      <formula>$B164&lt;&gt;""</formula>
    </cfRule>
  </conditionalFormatting>
  <conditionalFormatting sqref="C176:C184">
    <cfRule type="expression" dxfId="18" priority="6">
      <formula>$B176&lt;&gt;""</formula>
    </cfRule>
  </conditionalFormatting>
  <conditionalFormatting sqref="C176:C184">
    <cfRule type="expression" dxfId="17" priority="5">
      <formula>$B$67=""</formula>
    </cfRule>
  </conditionalFormatting>
  <conditionalFormatting sqref="D176:D184">
    <cfRule type="expression" dxfId="16" priority="4">
      <formula>$B176&lt;&gt;""</formula>
    </cfRule>
  </conditionalFormatting>
  <conditionalFormatting sqref="C188:C196">
    <cfRule type="expression" dxfId="15" priority="3">
      <formula>$B188&lt;&gt;""</formula>
    </cfRule>
  </conditionalFormatting>
  <conditionalFormatting sqref="C188:C196">
    <cfRule type="expression" dxfId="14" priority="2">
      <formula>$B$67=""</formula>
    </cfRule>
  </conditionalFormatting>
  <conditionalFormatting sqref="D188:D196">
    <cfRule type="expression" dxfId="13" priority="1">
      <formula>$B188&lt;&gt;""</formula>
    </cfRule>
  </conditionalFormatting>
  <pageMargins left="0.7" right="0.7" top="0.75" bottom="0.75" header="0.3" footer="0.3"/>
  <pageSetup paperSize="9" scale="66" fitToHeight="0"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6A40D-6586-43BB-B0A3-51ED5377276C}">
  <sheetPr codeName="Feuil9"/>
  <dimension ref="B2:H24"/>
  <sheetViews>
    <sheetView zoomScale="110" zoomScaleNormal="110" workbookViewId="0">
      <selection activeCell="D4" sqref="D4:H4"/>
    </sheetView>
  </sheetViews>
  <sheetFormatPr baseColWidth="10" defaultRowHeight="14.4" x14ac:dyDescent="0.3"/>
  <sheetData>
    <row r="2" spans="2:8" ht="15.6" x14ac:dyDescent="0.3">
      <c r="B2" s="353" t="s">
        <v>139</v>
      </c>
      <c r="C2" s="353"/>
      <c r="D2" s="353"/>
      <c r="E2" s="353"/>
      <c r="F2" s="353"/>
      <c r="G2" s="353"/>
      <c r="H2" s="353"/>
    </row>
    <row r="4" spans="2:8" x14ac:dyDescent="0.3">
      <c r="B4" s="350" t="s">
        <v>140</v>
      </c>
      <c r="C4" s="350"/>
      <c r="D4" s="354"/>
      <c r="E4" s="354"/>
      <c r="F4" s="354"/>
      <c r="G4" s="354"/>
      <c r="H4" s="354"/>
    </row>
    <row r="6" spans="2:8" x14ac:dyDescent="0.3">
      <c r="B6" s="350" t="s">
        <v>141</v>
      </c>
      <c r="C6" s="350"/>
      <c r="D6" s="350"/>
      <c r="E6" s="350"/>
      <c r="F6" s="351" t="s">
        <v>144</v>
      </c>
      <c r="G6" s="351"/>
      <c r="H6" s="351"/>
    </row>
    <row r="7" spans="2:8" x14ac:dyDescent="0.3">
      <c r="B7" s="350" t="str">
        <f>IF(F6="OUI","libellé :","")</f>
        <v/>
      </c>
      <c r="C7" s="350"/>
      <c r="D7" s="351"/>
      <c r="E7" s="351"/>
      <c r="F7" s="351"/>
      <c r="G7" s="351"/>
      <c r="H7" s="351"/>
    </row>
    <row r="8" spans="2:8" x14ac:dyDescent="0.3">
      <c r="B8" s="320"/>
      <c r="C8" s="320"/>
    </row>
    <row r="10" spans="2:8" x14ac:dyDescent="0.3">
      <c r="B10" s="350" t="s">
        <v>143</v>
      </c>
      <c r="C10" s="350"/>
      <c r="D10" s="350"/>
      <c r="E10" s="350"/>
    </row>
    <row r="11" spans="2:8" x14ac:dyDescent="0.3">
      <c r="B11" s="350" t="s">
        <v>142</v>
      </c>
      <c r="C11" s="350"/>
    </row>
    <row r="14" spans="2:8" x14ac:dyDescent="0.3">
      <c r="B14" s="352" t="s">
        <v>145</v>
      </c>
      <c r="C14" s="352"/>
      <c r="D14" s="352"/>
      <c r="E14" s="352"/>
      <c r="F14" s="352"/>
      <c r="G14" s="352"/>
      <c r="H14" s="352"/>
    </row>
    <row r="15" spans="2:8" x14ac:dyDescent="0.3">
      <c r="B15" s="352"/>
      <c r="C15" s="352"/>
      <c r="D15" s="352"/>
      <c r="E15" s="352"/>
      <c r="F15" s="352"/>
      <c r="G15" s="352"/>
      <c r="H15" s="352"/>
    </row>
    <row r="16" spans="2:8" x14ac:dyDescent="0.3">
      <c r="B16" s="352"/>
      <c r="C16" s="352"/>
      <c r="D16" s="352"/>
      <c r="E16" s="352"/>
      <c r="F16" s="352"/>
      <c r="G16" s="352"/>
      <c r="H16" s="352"/>
    </row>
    <row r="17" spans="2:8" x14ac:dyDescent="0.3">
      <c r="B17" s="352"/>
      <c r="C17" s="352"/>
      <c r="D17" s="352"/>
      <c r="E17" s="352"/>
      <c r="F17" s="352"/>
      <c r="G17" s="352"/>
      <c r="H17" s="352"/>
    </row>
    <row r="18" spans="2:8" x14ac:dyDescent="0.3">
      <c r="B18" s="352"/>
      <c r="C18" s="352"/>
      <c r="D18" s="352"/>
      <c r="E18" s="352"/>
      <c r="F18" s="352"/>
      <c r="G18" s="352"/>
      <c r="H18" s="352"/>
    </row>
    <row r="19" spans="2:8" x14ac:dyDescent="0.3">
      <c r="B19" s="352"/>
      <c r="C19" s="352"/>
      <c r="D19" s="352"/>
      <c r="E19" s="352"/>
      <c r="F19" s="352"/>
      <c r="G19" s="352"/>
      <c r="H19" s="352"/>
    </row>
    <row r="20" spans="2:8" x14ac:dyDescent="0.3">
      <c r="B20" s="352"/>
      <c r="C20" s="352"/>
      <c r="D20" s="352"/>
      <c r="E20" s="352"/>
      <c r="F20" s="352"/>
      <c r="G20" s="352"/>
      <c r="H20" s="352"/>
    </row>
    <row r="21" spans="2:8" x14ac:dyDescent="0.3">
      <c r="B21" s="352"/>
      <c r="C21" s="352"/>
      <c r="D21" s="352"/>
      <c r="E21" s="352"/>
      <c r="F21" s="352"/>
      <c r="G21" s="352"/>
      <c r="H21" s="352"/>
    </row>
    <row r="22" spans="2:8" x14ac:dyDescent="0.3">
      <c r="B22" s="352"/>
      <c r="C22" s="352"/>
      <c r="D22" s="352"/>
      <c r="E22" s="352"/>
      <c r="F22" s="352"/>
      <c r="G22" s="352"/>
      <c r="H22" s="352"/>
    </row>
    <row r="23" spans="2:8" x14ac:dyDescent="0.3">
      <c r="B23" s="352"/>
      <c r="C23" s="352"/>
      <c r="D23" s="352"/>
      <c r="E23" s="352"/>
      <c r="F23" s="352"/>
      <c r="G23" s="352"/>
      <c r="H23" s="352"/>
    </row>
    <row r="24" spans="2:8" x14ac:dyDescent="0.3">
      <c r="B24" s="352"/>
      <c r="C24" s="352"/>
      <c r="D24" s="352"/>
      <c r="E24" s="352"/>
      <c r="F24" s="352"/>
      <c r="G24" s="352"/>
      <c r="H24" s="352"/>
    </row>
  </sheetData>
  <mergeCells count="10">
    <mergeCell ref="B10:E10"/>
    <mergeCell ref="B11:C11"/>
    <mergeCell ref="D7:H7"/>
    <mergeCell ref="B14:H24"/>
    <mergeCell ref="B2:H2"/>
    <mergeCell ref="D4:H4"/>
    <mergeCell ref="B4:C4"/>
    <mergeCell ref="B6:E6"/>
    <mergeCell ref="F6:H6"/>
    <mergeCell ref="B7:C7"/>
  </mergeCells>
  <dataValidations count="1">
    <dataValidation type="list" allowBlank="1" showInputMessage="1" showErrorMessage="1" sqref="F6:H6" xr:uid="{67D0C282-841B-40A2-8D9B-17B85291837B}">
      <formula1>"OUI,non"</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2B1E20A8-64DA-430B-8E76-33C42A28CB9B}">
          <x14:formula1>
            <xm:f>OFFSET('Obs-Data'!$I$6,0,0,COUNTA('Obs-Data'!$I$6:$I$114))</xm:f>
          </x14:formula1>
          <xm:sqref>D4:H4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64D03-7A8E-4935-8DE6-C19FE64FD9F1}">
  <sheetPr codeName="Feuil8">
    <pageSetUpPr fitToPage="1"/>
  </sheetPr>
  <dimension ref="A1:C1000"/>
  <sheetViews>
    <sheetView workbookViewId="0">
      <selection sqref="A1:C1"/>
    </sheetView>
  </sheetViews>
  <sheetFormatPr baseColWidth="10" defaultRowHeight="14.4" x14ac:dyDescent="0.3"/>
  <cols>
    <col min="1" max="1" width="7.77734375" customWidth="1"/>
    <col min="2" max="2" width="25.77734375" customWidth="1"/>
    <col min="3" max="3" width="72.77734375" customWidth="1"/>
  </cols>
  <sheetData>
    <row r="1" spans="1:3" ht="18" x14ac:dyDescent="0.3">
      <c r="A1" s="357" t="s">
        <v>155</v>
      </c>
      <c r="B1" s="357"/>
      <c r="C1" s="357"/>
    </row>
    <row r="2" spans="1:3" ht="14.4" customHeight="1" x14ac:dyDescent="0.3">
      <c r="A2" s="331"/>
      <c r="B2" s="331"/>
      <c r="C2" s="331"/>
    </row>
    <row r="3" spans="1:3" ht="14.4" customHeight="1" x14ac:dyDescent="0.3">
      <c r="A3" s="331"/>
      <c r="B3" s="331"/>
      <c r="C3" s="331"/>
    </row>
    <row r="4" spans="1:3" ht="17.399999999999999" x14ac:dyDescent="0.3">
      <c r="A4" s="356" t="s">
        <v>133</v>
      </c>
      <c r="B4" s="356"/>
      <c r="C4" s="356"/>
    </row>
    <row r="5" spans="1:3" x14ac:dyDescent="0.3">
      <c r="A5" s="355" t="s">
        <v>138</v>
      </c>
      <c r="B5" s="355"/>
      <c r="C5" s="355"/>
    </row>
    <row r="6" spans="1:3" ht="14.4" customHeight="1" x14ac:dyDescent="0.3">
      <c r="A6" s="331"/>
      <c r="B6" s="331"/>
      <c r="C6" s="331"/>
    </row>
    <row r="7" spans="1:3" ht="17.399999999999999" x14ac:dyDescent="0.3">
      <c r="A7" s="356" t="s">
        <v>134</v>
      </c>
      <c r="B7" s="356"/>
      <c r="C7" s="356"/>
    </row>
    <row r="8" spans="1:3" x14ac:dyDescent="0.3">
      <c r="A8" s="355" t="s">
        <v>138</v>
      </c>
      <c r="B8" s="355"/>
      <c r="C8" s="355"/>
    </row>
    <row r="9" spans="1:3" ht="14.4" customHeight="1" x14ac:dyDescent="0.3">
      <c r="A9" s="331"/>
      <c r="B9" s="331"/>
      <c r="C9" s="331"/>
    </row>
    <row r="10" spans="1:3" ht="17.399999999999999" x14ac:dyDescent="0.3">
      <c r="A10" s="356" t="s">
        <v>135</v>
      </c>
      <c r="B10" s="356"/>
      <c r="C10" s="356"/>
    </row>
    <row r="11" spans="1:3" x14ac:dyDescent="0.3">
      <c r="A11" s="355" t="s">
        <v>138</v>
      </c>
      <c r="B11" s="355"/>
      <c r="C11" s="355"/>
    </row>
    <row r="12" spans="1:3" ht="14.4" customHeight="1" x14ac:dyDescent="0.3">
      <c r="A12" s="331"/>
      <c r="B12" s="331"/>
      <c r="C12" s="331"/>
    </row>
    <row r="13" spans="1:3" ht="17.399999999999999" x14ac:dyDescent="0.3">
      <c r="A13" s="356" t="s">
        <v>136</v>
      </c>
      <c r="B13" s="356"/>
      <c r="C13" s="356"/>
    </row>
    <row r="14" spans="1:3" x14ac:dyDescent="0.3">
      <c r="A14" s="355" t="s">
        <v>138</v>
      </c>
      <c r="B14" s="355"/>
      <c r="C14" s="355"/>
    </row>
    <row r="15" spans="1:3" ht="14.4" customHeight="1" x14ac:dyDescent="0.3">
      <c r="A15" s="331"/>
      <c r="B15" s="331"/>
      <c r="C15" s="331"/>
    </row>
    <row r="16" spans="1:3" ht="14.4" customHeight="1" x14ac:dyDescent="0.3">
      <c r="A16" s="331"/>
      <c r="B16" s="331"/>
      <c r="C16" s="331"/>
    </row>
    <row r="17" spans="1:3" ht="14.4" customHeight="1" x14ac:dyDescent="0.3">
      <c r="A17" s="331"/>
      <c r="B17" s="331"/>
      <c r="C17" s="331"/>
    </row>
    <row r="18" spans="1:3" ht="14.4" customHeight="1" x14ac:dyDescent="0.3">
      <c r="A18" s="331"/>
      <c r="B18" s="331"/>
      <c r="C18" s="331"/>
    </row>
    <row r="19" spans="1:3" ht="14.4" customHeight="1" x14ac:dyDescent="0.3">
      <c r="A19" s="331"/>
      <c r="B19" s="331"/>
      <c r="C19" s="331"/>
    </row>
    <row r="20" spans="1:3" ht="14.4" customHeight="1" x14ac:dyDescent="0.3">
      <c r="A20" s="331"/>
      <c r="B20" s="331"/>
      <c r="C20" s="331"/>
    </row>
    <row r="21" spans="1:3" ht="14.4" customHeight="1" x14ac:dyDescent="0.3">
      <c r="A21" s="331"/>
      <c r="B21" s="331"/>
      <c r="C21" s="331"/>
    </row>
    <row r="22" spans="1:3" ht="14.4" customHeight="1" x14ac:dyDescent="0.3">
      <c r="A22" s="331"/>
      <c r="B22" s="331"/>
      <c r="C22" s="331"/>
    </row>
    <row r="23" spans="1:3" ht="14.4" customHeight="1" x14ac:dyDescent="0.3">
      <c r="A23" s="331"/>
      <c r="B23" s="331"/>
      <c r="C23" s="331"/>
    </row>
    <row r="24" spans="1:3" ht="14.4" customHeight="1" x14ac:dyDescent="0.3">
      <c r="A24" s="331"/>
      <c r="B24" s="331"/>
      <c r="C24" s="331"/>
    </row>
    <row r="25" spans="1:3" ht="14.4" customHeight="1" x14ac:dyDescent="0.3">
      <c r="A25" s="331"/>
      <c r="B25" s="331"/>
      <c r="C25" s="331"/>
    </row>
    <row r="26" spans="1:3" ht="14.4" customHeight="1" x14ac:dyDescent="0.3">
      <c r="A26" s="331"/>
      <c r="B26" s="331"/>
      <c r="C26" s="331"/>
    </row>
    <row r="27" spans="1:3" ht="14.4" customHeight="1" x14ac:dyDescent="0.3">
      <c r="A27" s="331"/>
      <c r="B27" s="331"/>
      <c r="C27" s="331"/>
    </row>
    <row r="28" spans="1:3" ht="14.4" customHeight="1" x14ac:dyDescent="0.3">
      <c r="A28" s="331"/>
      <c r="B28" s="331"/>
      <c r="C28" s="331"/>
    </row>
    <row r="29" spans="1:3" ht="14.4" customHeight="1" x14ac:dyDescent="0.3">
      <c r="A29" s="331"/>
      <c r="B29" s="331"/>
      <c r="C29" s="331"/>
    </row>
    <row r="30" spans="1:3" ht="14.4" customHeight="1" x14ac:dyDescent="0.3">
      <c r="A30" s="331"/>
      <c r="B30" s="331"/>
      <c r="C30" s="331"/>
    </row>
    <row r="31" spans="1:3" ht="14.4" customHeight="1" x14ac:dyDescent="0.3">
      <c r="A31" s="331"/>
      <c r="B31" s="331"/>
      <c r="C31" s="331"/>
    </row>
    <row r="32" spans="1:3" ht="14.4" customHeight="1" x14ac:dyDescent="0.3">
      <c r="A32" s="331"/>
      <c r="B32" s="331"/>
      <c r="C32" s="331"/>
    </row>
    <row r="33" spans="1:3" ht="14.4" customHeight="1" x14ac:dyDescent="0.3">
      <c r="A33" s="331"/>
      <c r="B33" s="331"/>
      <c r="C33" s="331"/>
    </row>
    <row r="34" spans="1:3" ht="14.4" customHeight="1" x14ac:dyDescent="0.3">
      <c r="A34" s="331"/>
      <c r="B34" s="331"/>
      <c r="C34" s="331"/>
    </row>
    <row r="35" spans="1:3" ht="14.4" customHeight="1" x14ac:dyDescent="0.3">
      <c r="A35" s="331"/>
      <c r="B35" s="331"/>
      <c r="C35" s="331"/>
    </row>
    <row r="36" spans="1:3" ht="14.4" customHeight="1" x14ac:dyDescent="0.3">
      <c r="A36" s="331"/>
      <c r="B36" s="331"/>
      <c r="C36" s="331"/>
    </row>
    <row r="37" spans="1:3" ht="14.4" customHeight="1" x14ac:dyDescent="0.3">
      <c r="A37" s="331"/>
      <c r="B37" s="331"/>
      <c r="C37" s="331"/>
    </row>
    <row r="38" spans="1:3" ht="14.4" customHeight="1" x14ac:dyDescent="0.3">
      <c r="A38" s="331"/>
      <c r="B38" s="331"/>
      <c r="C38" s="331"/>
    </row>
    <row r="39" spans="1:3" ht="14.4" customHeight="1" x14ac:dyDescent="0.3">
      <c r="A39" s="331"/>
      <c r="B39" s="331"/>
      <c r="C39" s="331"/>
    </row>
    <row r="40" spans="1:3" ht="14.4" customHeight="1" x14ac:dyDescent="0.3">
      <c r="A40" s="331"/>
      <c r="B40" s="331"/>
      <c r="C40" s="331"/>
    </row>
    <row r="41" spans="1:3" ht="14.4" customHeight="1" x14ac:dyDescent="0.3">
      <c r="A41" s="331"/>
      <c r="B41" s="331"/>
      <c r="C41" s="331"/>
    </row>
    <row r="42" spans="1:3" ht="14.4" customHeight="1" x14ac:dyDescent="0.3">
      <c r="A42" s="331"/>
      <c r="B42" s="331"/>
      <c r="C42" s="331"/>
    </row>
    <row r="43" spans="1:3" ht="14.4" customHeight="1" x14ac:dyDescent="0.3">
      <c r="A43" s="331"/>
      <c r="B43" s="331"/>
      <c r="C43" s="331"/>
    </row>
    <row r="44" spans="1:3" ht="14.4" customHeight="1" x14ac:dyDescent="0.3">
      <c r="A44" s="331"/>
      <c r="B44" s="331"/>
      <c r="C44" s="331"/>
    </row>
    <row r="45" spans="1:3" ht="14.4" customHeight="1" x14ac:dyDescent="0.3">
      <c r="A45" s="331"/>
      <c r="B45" s="331"/>
      <c r="C45" s="331"/>
    </row>
    <row r="46" spans="1:3" ht="14.4" customHeight="1" x14ac:dyDescent="0.3">
      <c r="A46" s="331"/>
      <c r="B46" s="331"/>
      <c r="C46" s="331"/>
    </row>
    <row r="47" spans="1:3" ht="14.4" customHeight="1" x14ac:dyDescent="0.3">
      <c r="A47" s="331"/>
      <c r="B47" s="331"/>
      <c r="C47" s="331"/>
    </row>
    <row r="48" spans="1:3" ht="14.4" customHeight="1" x14ac:dyDescent="0.3">
      <c r="A48" s="331"/>
      <c r="B48" s="331"/>
      <c r="C48" s="331"/>
    </row>
    <row r="49" spans="1:3" ht="14.4" customHeight="1" x14ac:dyDescent="0.3">
      <c r="A49" s="331"/>
      <c r="B49" s="331"/>
      <c r="C49" s="331"/>
    </row>
    <row r="50" spans="1:3" ht="14.4" customHeight="1" x14ac:dyDescent="0.3">
      <c r="A50" s="331"/>
      <c r="B50" s="331"/>
      <c r="C50" s="331"/>
    </row>
    <row r="51" spans="1:3" ht="14.4" customHeight="1" x14ac:dyDescent="0.3">
      <c r="A51" s="331"/>
      <c r="B51" s="331"/>
      <c r="C51" s="331"/>
    </row>
    <row r="52" spans="1:3" ht="14.4" customHeight="1" x14ac:dyDescent="0.3">
      <c r="A52" s="331"/>
      <c r="B52" s="331"/>
      <c r="C52" s="331"/>
    </row>
    <row r="53" spans="1:3" ht="14.4" customHeight="1" x14ac:dyDescent="0.3">
      <c r="A53" s="331"/>
      <c r="B53" s="331"/>
      <c r="C53" s="331"/>
    </row>
    <row r="54" spans="1:3" ht="14.4" customHeight="1" x14ac:dyDescent="0.3">
      <c r="A54" s="331"/>
      <c r="B54" s="331"/>
      <c r="C54" s="331"/>
    </row>
    <row r="55" spans="1:3" ht="14.4" customHeight="1" x14ac:dyDescent="0.3">
      <c r="A55" s="331"/>
      <c r="B55" s="331"/>
      <c r="C55" s="331"/>
    </row>
    <row r="56" spans="1:3" ht="14.4" customHeight="1" x14ac:dyDescent="0.3">
      <c r="A56" s="331"/>
      <c r="B56" s="331"/>
      <c r="C56" s="331"/>
    </row>
    <row r="57" spans="1:3" ht="14.4" customHeight="1" x14ac:dyDescent="0.3">
      <c r="A57" s="331"/>
      <c r="B57" s="331"/>
      <c r="C57" s="331"/>
    </row>
    <row r="58" spans="1:3" ht="14.4" customHeight="1" x14ac:dyDescent="0.3">
      <c r="A58" s="331"/>
      <c r="B58" s="331"/>
      <c r="C58" s="331"/>
    </row>
    <row r="59" spans="1:3" ht="14.4" customHeight="1" x14ac:dyDescent="0.3">
      <c r="A59" s="331"/>
      <c r="B59" s="331"/>
      <c r="C59" s="331"/>
    </row>
    <row r="60" spans="1:3" ht="14.4" customHeight="1" x14ac:dyDescent="0.3">
      <c r="A60" s="331"/>
      <c r="B60" s="331"/>
      <c r="C60" s="331"/>
    </row>
    <row r="61" spans="1:3" ht="14.4" customHeight="1" x14ac:dyDescent="0.3">
      <c r="A61" s="331"/>
      <c r="B61" s="331"/>
      <c r="C61" s="331"/>
    </row>
    <row r="62" spans="1:3" ht="14.4" customHeight="1" x14ac:dyDescent="0.3">
      <c r="A62" s="331"/>
      <c r="B62" s="331"/>
      <c r="C62" s="331"/>
    </row>
    <row r="63" spans="1:3" ht="14.4" customHeight="1" x14ac:dyDescent="0.3">
      <c r="A63" s="331"/>
      <c r="B63" s="331"/>
      <c r="C63" s="331"/>
    </row>
    <row r="64" spans="1:3" ht="14.4" customHeight="1" x14ac:dyDescent="0.3">
      <c r="A64" s="331"/>
      <c r="B64" s="331"/>
      <c r="C64" s="331"/>
    </row>
    <row r="65" spans="1:3" ht="14.4" customHeight="1" x14ac:dyDescent="0.3">
      <c r="A65" s="331"/>
      <c r="B65" s="331"/>
      <c r="C65" s="331"/>
    </row>
    <row r="66" spans="1:3" ht="14.4" customHeight="1" x14ac:dyDescent="0.3">
      <c r="A66" s="331"/>
      <c r="B66" s="331"/>
      <c r="C66" s="331"/>
    </row>
    <row r="67" spans="1:3" ht="14.4" customHeight="1" x14ac:dyDescent="0.3">
      <c r="A67" s="331"/>
      <c r="B67" s="331"/>
      <c r="C67" s="331"/>
    </row>
    <row r="68" spans="1:3" ht="14.4" customHeight="1" x14ac:dyDescent="0.3">
      <c r="A68" s="331"/>
      <c r="B68" s="331"/>
      <c r="C68" s="331"/>
    </row>
    <row r="69" spans="1:3" ht="14.4" customHeight="1" x14ac:dyDescent="0.3">
      <c r="A69" s="331"/>
      <c r="B69" s="331"/>
      <c r="C69" s="331"/>
    </row>
    <row r="70" spans="1:3" ht="14.4" customHeight="1" x14ac:dyDescent="0.3">
      <c r="A70" s="331"/>
      <c r="B70" s="331"/>
      <c r="C70" s="331"/>
    </row>
    <row r="71" spans="1:3" ht="14.4" customHeight="1" x14ac:dyDescent="0.3">
      <c r="A71" s="331"/>
      <c r="B71" s="331"/>
      <c r="C71" s="331"/>
    </row>
    <row r="72" spans="1:3" ht="14.4" customHeight="1" x14ac:dyDescent="0.3">
      <c r="A72" s="331"/>
      <c r="B72" s="331"/>
      <c r="C72" s="331"/>
    </row>
    <row r="73" spans="1:3" ht="14.4" customHeight="1" x14ac:dyDescent="0.3">
      <c r="A73" s="331"/>
      <c r="B73" s="331"/>
      <c r="C73" s="331"/>
    </row>
    <row r="74" spans="1:3" ht="14.4" customHeight="1" x14ac:dyDescent="0.3">
      <c r="A74" s="331"/>
      <c r="B74" s="331"/>
      <c r="C74" s="331"/>
    </row>
    <row r="75" spans="1:3" ht="14.4" customHeight="1" x14ac:dyDescent="0.3">
      <c r="A75" s="331"/>
      <c r="B75" s="331"/>
      <c r="C75" s="331"/>
    </row>
    <row r="76" spans="1:3" ht="14.4" customHeight="1" x14ac:dyDescent="0.3">
      <c r="A76" s="331"/>
      <c r="B76" s="331"/>
      <c r="C76" s="331"/>
    </row>
    <row r="77" spans="1:3" ht="14.4" customHeight="1" x14ac:dyDescent="0.3">
      <c r="A77" s="331"/>
      <c r="B77" s="331"/>
      <c r="C77" s="331"/>
    </row>
    <row r="78" spans="1:3" ht="14.4" customHeight="1" x14ac:dyDescent="0.3">
      <c r="A78" s="331"/>
      <c r="B78" s="331"/>
      <c r="C78" s="331"/>
    </row>
    <row r="79" spans="1:3" ht="14.4" customHeight="1" x14ac:dyDescent="0.3">
      <c r="A79" s="331"/>
      <c r="B79" s="331"/>
      <c r="C79" s="331"/>
    </row>
    <row r="80" spans="1:3" ht="14.4" customHeight="1" x14ac:dyDescent="0.3">
      <c r="A80" s="331"/>
      <c r="B80" s="331"/>
      <c r="C80" s="331"/>
    </row>
    <row r="81" spans="1:3" ht="14.4" customHeight="1" x14ac:dyDescent="0.3">
      <c r="A81" s="331"/>
      <c r="B81" s="331"/>
      <c r="C81" s="331"/>
    </row>
    <row r="82" spans="1:3" ht="14.4" customHeight="1" x14ac:dyDescent="0.3">
      <c r="A82" s="331"/>
      <c r="B82" s="331"/>
      <c r="C82" s="331"/>
    </row>
    <row r="83" spans="1:3" ht="14.4" customHeight="1" x14ac:dyDescent="0.3">
      <c r="A83" s="331"/>
      <c r="B83" s="331"/>
      <c r="C83" s="331"/>
    </row>
    <row r="84" spans="1:3" ht="14.4" customHeight="1" x14ac:dyDescent="0.3">
      <c r="A84" s="331"/>
      <c r="B84" s="331"/>
      <c r="C84" s="331"/>
    </row>
    <row r="85" spans="1:3" ht="14.4" customHeight="1" x14ac:dyDescent="0.3">
      <c r="A85" s="331"/>
      <c r="B85" s="331"/>
      <c r="C85" s="331"/>
    </row>
    <row r="86" spans="1:3" ht="14.4" customHeight="1" x14ac:dyDescent="0.3">
      <c r="A86" s="331"/>
      <c r="B86" s="331"/>
      <c r="C86" s="331"/>
    </row>
    <row r="87" spans="1:3" ht="14.4" customHeight="1" x14ac:dyDescent="0.3">
      <c r="A87" s="331"/>
      <c r="B87" s="331"/>
      <c r="C87" s="331"/>
    </row>
    <row r="88" spans="1:3" ht="14.4" customHeight="1" x14ac:dyDescent="0.3">
      <c r="A88" s="331"/>
      <c r="B88" s="331"/>
      <c r="C88" s="331"/>
    </row>
    <row r="89" spans="1:3" ht="14.4" customHeight="1" x14ac:dyDescent="0.3">
      <c r="A89" s="331"/>
      <c r="B89" s="331"/>
      <c r="C89" s="331"/>
    </row>
    <row r="90" spans="1:3" ht="14.4" customHeight="1" x14ac:dyDescent="0.3">
      <c r="A90" s="331"/>
      <c r="B90" s="331"/>
      <c r="C90" s="331"/>
    </row>
    <row r="91" spans="1:3" ht="14.4" customHeight="1" x14ac:dyDescent="0.3">
      <c r="A91" s="331"/>
      <c r="B91" s="331"/>
      <c r="C91" s="331"/>
    </row>
    <row r="92" spans="1:3" ht="14.4" customHeight="1" x14ac:dyDescent="0.3">
      <c r="A92" s="331"/>
      <c r="B92" s="331"/>
      <c r="C92" s="331"/>
    </row>
    <row r="93" spans="1:3" ht="14.4" customHeight="1" x14ac:dyDescent="0.3">
      <c r="A93" s="331"/>
      <c r="B93" s="331"/>
      <c r="C93" s="331"/>
    </row>
    <row r="94" spans="1:3" ht="14.4" customHeight="1" x14ac:dyDescent="0.3">
      <c r="A94" s="331"/>
      <c r="B94" s="331"/>
      <c r="C94" s="331"/>
    </row>
    <row r="95" spans="1:3" ht="14.4" customHeight="1" x14ac:dyDescent="0.3">
      <c r="A95" s="331"/>
      <c r="B95" s="331"/>
      <c r="C95" s="331"/>
    </row>
    <row r="96" spans="1:3" ht="14.4" customHeight="1" x14ac:dyDescent="0.3">
      <c r="A96" s="331"/>
      <c r="B96" s="331"/>
      <c r="C96" s="331"/>
    </row>
    <row r="97" spans="1:3" ht="14.4" customHeight="1" x14ac:dyDescent="0.3">
      <c r="A97" s="331"/>
      <c r="B97" s="331"/>
      <c r="C97" s="331"/>
    </row>
    <row r="98" spans="1:3" ht="14.4" customHeight="1" x14ac:dyDescent="0.3">
      <c r="A98" s="331"/>
      <c r="B98" s="331"/>
      <c r="C98" s="331"/>
    </row>
    <row r="99" spans="1:3" ht="14.4" customHeight="1" x14ac:dyDescent="0.3">
      <c r="A99" s="331"/>
      <c r="B99" s="331"/>
      <c r="C99" s="331"/>
    </row>
    <row r="100" spans="1:3" ht="14.4" customHeight="1" x14ac:dyDescent="0.3">
      <c r="A100" s="331"/>
      <c r="B100" s="331"/>
      <c r="C100" s="331"/>
    </row>
    <row r="101" spans="1:3" ht="14.4" customHeight="1" x14ac:dyDescent="0.3">
      <c r="A101" s="331"/>
      <c r="B101" s="331"/>
      <c r="C101" s="331"/>
    </row>
    <row r="102" spans="1:3" ht="14.4" customHeight="1" x14ac:dyDescent="0.3">
      <c r="A102" s="331"/>
      <c r="B102" s="331"/>
      <c r="C102" s="331"/>
    </row>
    <row r="103" spans="1:3" ht="14.4" customHeight="1" x14ac:dyDescent="0.3">
      <c r="A103" s="331"/>
      <c r="B103" s="331"/>
      <c r="C103" s="331"/>
    </row>
    <row r="104" spans="1:3" ht="14.4" customHeight="1" x14ac:dyDescent="0.3">
      <c r="A104" s="331"/>
      <c r="B104" s="331"/>
      <c r="C104" s="331"/>
    </row>
    <row r="105" spans="1:3" ht="14.4" customHeight="1" x14ac:dyDescent="0.3">
      <c r="A105" s="331"/>
      <c r="B105" s="331"/>
      <c r="C105" s="331"/>
    </row>
    <row r="106" spans="1:3" ht="14.4" customHeight="1" x14ac:dyDescent="0.3">
      <c r="A106" s="331"/>
      <c r="B106" s="331"/>
      <c r="C106" s="331"/>
    </row>
    <row r="107" spans="1:3" ht="14.4" customHeight="1" x14ac:dyDescent="0.3">
      <c r="A107" s="331"/>
      <c r="B107" s="331"/>
      <c r="C107" s="331"/>
    </row>
    <row r="108" spans="1:3" ht="14.4" customHeight="1" x14ac:dyDescent="0.3">
      <c r="A108" s="331"/>
      <c r="B108" s="331"/>
      <c r="C108" s="331"/>
    </row>
    <row r="109" spans="1:3" ht="14.4" customHeight="1" x14ac:dyDescent="0.3">
      <c r="A109" s="331"/>
      <c r="B109" s="331"/>
      <c r="C109" s="331"/>
    </row>
    <row r="110" spans="1:3" ht="14.4" customHeight="1" x14ac:dyDescent="0.3">
      <c r="A110" s="331"/>
      <c r="B110" s="331"/>
      <c r="C110" s="331"/>
    </row>
    <row r="111" spans="1:3" ht="14.4" customHeight="1" x14ac:dyDescent="0.3">
      <c r="A111" s="331"/>
      <c r="B111" s="331"/>
      <c r="C111" s="331"/>
    </row>
    <row r="112" spans="1:3" ht="14.4" customHeight="1" x14ac:dyDescent="0.3">
      <c r="A112" s="331"/>
      <c r="B112" s="331"/>
      <c r="C112" s="331"/>
    </row>
    <row r="113" spans="1:3" ht="14.4" customHeight="1" x14ac:dyDescent="0.3">
      <c r="A113" s="331"/>
      <c r="B113" s="331"/>
      <c r="C113" s="331"/>
    </row>
    <row r="114" spans="1:3" ht="14.4" customHeight="1" x14ac:dyDescent="0.3">
      <c r="A114" s="331"/>
      <c r="B114" s="331"/>
      <c r="C114" s="331"/>
    </row>
    <row r="115" spans="1:3" ht="14.4" customHeight="1" x14ac:dyDescent="0.3">
      <c r="A115" s="331"/>
      <c r="B115" s="331"/>
      <c r="C115" s="331"/>
    </row>
    <row r="116" spans="1:3" ht="14.4" customHeight="1" x14ac:dyDescent="0.3">
      <c r="A116" s="331"/>
      <c r="B116" s="331"/>
      <c r="C116" s="331"/>
    </row>
    <row r="117" spans="1:3" ht="14.4" customHeight="1" x14ac:dyDescent="0.3">
      <c r="A117" s="331"/>
      <c r="B117" s="331"/>
      <c r="C117" s="331"/>
    </row>
    <row r="118" spans="1:3" ht="14.4" customHeight="1" x14ac:dyDescent="0.3">
      <c r="A118" s="331"/>
      <c r="B118" s="331"/>
      <c r="C118" s="331"/>
    </row>
    <row r="119" spans="1:3" ht="14.4" customHeight="1" x14ac:dyDescent="0.3">
      <c r="A119" s="331"/>
      <c r="B119" s="331"/>
      <c r="C119" s="331"/>
    </row>
    <row r="120" spans="1:3" ht="14.4" customHeight="1" x14ac:dyDescent="0.3">
      <c r="A120" s="331"/>
      <c r="B120" s="331"/>
      <c r="C120" s="331"/>
    </row>
    <row r="121" spans="1:3" ht="14.4" customHeight="1" x14ac:dyDescent="0.3">
      <c r="A121" s="331"/>
      <c r="B121" s="331"/>
      <c r="C121" s="331"/>
    </row>
    <row r="122" spans="1:3" ht="14.4" customHeight="1" x14ac:dyDescent="0.3">
      <c r="A122" s="331"/>
      <c r="B122" s="331"/>
      <c r="C122" s="331"/>
    </row>
    <row r="123" spans="1:3" ht="14.4" customHeight="1" x14ac:dyDescent="0.3">
      <c r="A123" s="331"/>
      <c r="B123" s="331"/>
      <c r="C123" s="331"/>
    </row>
    <row r="124" spans="1:3" ht="14.4" customHeight="1" x14ac:dyDescent="0.3">
      <c r="A124" s="331"/>
      <c r="B124" s="331"/>
      <c r="C124" s="331"/>
    </row>
    <row r="125" spans="1:3" ht="14.4" customHeight="1" x14ac:dyDescent="0.3">
      <c r="A125" s="331"/>
      <c r="B125" s="331"/>
      <c r="C125" s="331"/>
    </row>
    <row r="126" spans="1:3" ht="14.4" customHeight="1" x14ac:dyDescent="0.3">
      <c r="A126" s="331"/>
      <c r="B126" s="331"/>
      <c r="C126" s="331"/>
    </row>
    <row r="127" spans="1:3" ht="14.4" customHeight="1" x14ac:dyDescent="0.3">
      <c r="A127" s="331"/>
      <c r="B127" s="331"/>
      <c r="C127" s="331"/>
    </row>
    <row r="128" spans="1:3" ht="14.4" customHeight="1" x14ac:dyDescent="0.3">
      <c r="A128" s="331"/>
      <c r="B128" s="331"/>
      <c r="C128" s="331"/>
    </row>
    <row r="129" spans="1:3" ht="14.4" customHeight="1" x14ac:dyDescent="0.3">
      <c r="A129" s="331"/>
      <c r="B129" s="331"/>
      <c r="C129" s="331"/>
    </row>
    <row r="130" spans="1:3" ht="14.4" customHeight="1" x14ac:dyDescent="0.3">
      <c r="A130" s="331"/>
      <c r="B130" s="331"/>
      <c r="C130" s="331"/>
    </row>
    <row r="131" spans="1:3" ht="14.4" customHeight="1" x14ac:dyDescent="0.3">
      <c r="A131" s="331"/>
      <c r="B131" s="331"/>
      <c r="C131" s="331"/>
    </row>
    <row r="132" spans="1:3" ht="14.4" customHeight="1" x14ac:dyDescent="0.3">
      <c r="A132" s="331"/>
      <c r="B132" s="331"/>
      <c r="C132" s="331"/>
    </row>
    <row r="133" spans="1:3" ht="14.4" customHeight="1" x14ac:dyDescent="0.3">
      <c r="A133" s="331"/>
      <c r="B133" s="331"/>
      <c r="C133" s="331"/>
    </row>
    <row r="134" spans="1:3" ht="14.4" customHeight="1" x14ac:dyDescent="0.3">
      <c r="A134" s="331"/>
      <c r="B134" s="331"/>
      <c r="C134" s="331"/>
    </row>
    <row r="135" spans="1:3" ht="14.4" customHeight="1" x14ac:dyDescent="0.3">
      <c r="A135" s="331"/>
      <c r="B135" s="331"/>
      <c r="C135" s="331"/>
    </row>
    <row r="136" spans="1:3" ht="14.4" customHeight="1" x14ac:dyDescent="0.3">
      <c r="A136" s="331"/>
      <c r="B136" s="331"/>
      <c r="C136" s="331"/>
    </row>
    <row r="137" spans="1:3" ht="14.4" customHeight="1" x14ac:dyDescent="0.3">
      <c r="A137" s="331"/>
      <c r="B137" s="331"/>
      <c r="C137" s="331"/>
    </row>
    <row r="138" spans="1:3" ht="14.4" customHeight="1" x14ac:dyDescent="0.3">
      <c r="A138" s="331"/>
      <c r="B138" s="331"/>
      <c r="C138" s="331"/>
    </row>
    <row r="139" spans="1:3" ht="14.4" customHeight="1" x14ac:dyDescent="0.3">
      <c r="A139" s="331"/>
      <c r="B139" s="331"/>
      <c r="C139" s="331"/>
    </row>
    <row r="140" spans="1:3" ht="14.4" customHeight="1" x14ac:dyDescent="0.3">
      <c r="A140" s="331"/>
      <c r="B140" s="331"/>
      <c r="C140" s="331"/>
    </row>
    <row r="141" spans="1:3" ht="14.4" customHeight="1" x14ac:dyDescent="0.3">
      <c r="A141" s="331"/>
      <c r="B141" s="331"/>
      <c r="C141" s="331"/>
    </row>
    <row r="142" spans="1:3" ht="14.4" customHeight="1" x14ac:dyDescent="0.3">
      <c r="A142" s="331"/>
      <c r="B142" s="331"/>
      <c r="C142" s="331"/>
    </row>
    <row r="143" spans="1:3" ht="14.4" customHeight="1" x14ac:dyDescent="0.3">
      <c r="A143" s="331"/>
      <c r="B143" s="331"/>
      <c r="C143" s="331"/>
    </row>
    <row r="144" spans="1:3" ht="14.4" customHeight="1" x14ac:dyDescent="0.3">
      <c r="A144" s="331"/>
      <c r="B144" s="331"/>
      <c r="C144" s="331"/>
    </row>
    <row r="145" spans="1:3" ht="14.4" customHeight="1" x14ac:dyDescent="0.3">
      <c r="A145" s="331"/>
      <c r="B145" s="331"/>
      <c r="C145" s="331"/>
    </row>
    <row r="146" spans="1:3" ht="14.4" customHeight="1" x14ac:dyDescent="0.3">
      <c r="A146" s="331"/>
      <c r="B146" s="331"/>
      <c r="C146" s="331"/>
    </row>
    <row r="147" spans="1:3" ht="14.4" customHeight="1" x14ac:dyDescent="0.3">
      <c r="A147" s="331"/>
      <c r="B147" s="331"/>
      <c r="C147" s="331"/>
    </row>
    <row r="148" spans="1:3" ht="14.4" customHeight="1" x14ac:dyDescent="0.3">
      <c r="A148" s="331"/>
      <c r="B148" s="331"/>
      <c r="C148" s="331"/>
    </row>
    <row r="149" spans="1:3" ht="14.4" customHeight="1" x14ac:dyDescent="0.3">
      <c r="A149" s="331"/>
      <c r="B149" s="331"/>
      <c r="C149" s="331"/>
    </row>
    <row r="150" spans="1:3" ht="14.4" customHeight="1" x14ac:dyDescent="0.3">
      <c r="A150" s="331"/>
      <c r="B150" s="331"/>
      <c r="C150" s="331"/>
    </row>
    <row r="151" spans="1:3" ht="14.4" customHeight="1" x14ac:dyDescent="0.3">
      <c r="A151" s="331"/>
      <c r="B151" s="331"/>
      <c r="C151" s="331"/>
    </row>
    <row r="152" spans="1:3" ht="14.4" customHeight="1" x14ac:dyDescent="0.3">
      <c r="A152" s="331"/>
      <c r="B152" s="331"/>
      <c r="C152" s="331"/>
    </row>
    <row r="153" spans="1:3" ht="14.4" customHeight="1" x14ac:dyDescent="0.3">
      <c r="A153" s="331"/>
      <c r="B153" s="331"/>
      <c r="C153" s="331"/>
    </row>
    <row r="154" spans="1:3" ht="14.4" customHeight="1" x14ac:dyDescent="0.3">
      <c r="A154" s="331"/>
      <c r="B154" s="331"/>
      <c r="C154" s="331"/>
    </row>
    <row r="155" spans="1:3" ht="14.4" customHeight="1" x14ac:dyDescent="0.3">
      <c r="A155" s="331"/>
      <c r="B155" s="331"/>
      <c r="C155" s="331"/>
    </row>
    <row r="156" spans="1:3" ht="14.4" customHeight="1" x14ac:dyDescent="0.3">
      <c r="A156" s="331"/>
      <c r="B156" s="331"/>
      <c r="C156" s="331"/>
    </row>
    <row r="157" spans="1:3" ht="14.4" customHeight="1" x14ac:dyDescent="0.3">
      <c r="A157" s="331"/>
      <c r="B157" s="331"/>
      <c r="C157" s="331"/>
    </row>
    <row r="158" spans="1:3" ht="14.4" customHeight="1" x14ac:dyDescent="0.3">
      <c r="A158" s="331"/>
      <c r="B158" s="331"/>
      <c r="C158" s="331"/>
    </row>
    <row r="159" spans="1:3" ht="14.4" customHeight="1" x14ac:dyDescent="0.3">
      <c r="A159" s="331"/>
      <c r="B159" s="331"/>
      <c r="C159" s="331"/>
    </row>
    <row r="160" spans="1:3" ht="14.4" customHeight="1" x14ac:dyDescent="0.3">
      <c r="A160" s="331"/>
      <c r="B160" s="331"/>
      <c r="C160" s="331"/>
    </row>
    <row r="161" spans="1:3" ht="14.4" customHeight="1" x14ac:dyDescent="0.3">
      <c r="A161" s="331"/>
      <c r="B161" s="331"/>
      <c r="C161" s="331"/>
    </row>
    <row r="162" spans="1:3" ht="14.4" customHeight="1" x14ac:dyDescent="0.3">
      <c r="A162" s="331"/>
      <c r="B162" s="331"/>
      <c r="C162" s="331"/>
    </row>
    <row r="163" spans="1:3" ht="14.4" customHeight="1" x14ac:dyDescent="0.3">
      <c r="A163" s="331"/>
      <c r="B163" s="331"/>
      <c r="C163" s="331"/>
    </row>
    <row r="164" spans="1:3" ht="14.4" customHeight="1" x14ac:dyDescent="0.3">
      <c r="A164" s="331"/>
      <c r="B164" s="331"/>
      <c r="C164" s="331"/>
    </row>
    <row r="165" spans="1:3" ht="14.4" customHeight="1" x14ac:dyDescent="0.3">
      <c r="A165" s="331"/>
      <c r="B165" s="331"/>
      <c r="C165" s="331"/>
    </row>
    <row r="166" spans="1:3" ht="14.4" customHeight="1" x14ac:dyDescent="0.3">
      <c r="A166" s="331"/>
      <c r="B166" s="331"/>
      <c r="C166" s="331"/>
    </row>
    <row r="167" spans="1:3" ht="14.4" customHeight="1" x14ac:dyDescent="0.3">
      <c r="A167" s="331"/>
      <c r="B167" s="331"/>
      <c r="C167" s="331"/>
    </row>
    <row r="168" spans="1:3" ht="14.4" customHeight="1" x14ac:dyDescent="0.3">
      <c r="A168" s="331"/>
      <c r="B168" s="331"/>
      <c r="C168" s="331"/>
    </row>
    <row r="169" spans="1:3" ht="14.4" customHeight="1" x14ac:dyDescent="0.3">
      <c r="A169" s="331"/>
      <c r="B169" s="331"/>
      <c r="C169" s="331"/>
    </row>
    <row r="170" spans="1:3" ht="14.4" customHeight="1" x14ac:dyDescent="0.3">
      <c r="A170" s="331"/>
      <c r="B170" s="331"/>
      <c r="C170" s="331"/>
    </row>
    <row r="171" spans="1:3" ht="14.4" customHeight="1" x14ac:dyDescent="0.3">
      <c r="A171" s="331"/>
      <c r="B171" s="331"/>
      <c r="C171" s="331"/>
    </row>
    <row r="172" spans="1:3" ht="14.4" customHeight="1" x14ac:dyDescent="0.3">
      <c r="A172" s="331"/>
      <c r="B172" s="331"/>
      <c r="C172" s="331"/>
    </row>
    <row r="173" spans="1:3" ht="14.4" customHeight="1" x14ac:dyDescent="0.3">
      <c r="A173" s="331"/>
      <c r="B173" s="331"/>
      <c r="C173" s="331"/>
    </row>
    <row r="174" spans="1:3" ht="14.4" customHeight="1" x14ac:dyDescent="0.3">
      <c r="A174" s="331"/>
      <c r="B174" s="331"/>
      <c r="C174" s="331"/>
    </row>
    <row r="175" spans="1:3" ht="14.4" customHeight="1" x14ac:dyDescent="0.3">
      <c r="A175" s="331"/>
      <c r="B175" s="331"/>
      <c r="C175" s="331"/>
    </row>
    <row r="176" spans="1:3" ht="14.4" customHeight="1" x14ac:dyDescent="0.3">
      <c r="A176" s="331"/>
      <c r="B176" s="331"/>
      <c r="C176" s="331"/>
    </row>
    <row r="177" spans="1:3" ht="14.4" customHeight="1" x14ac:dyDescent="0.3">
      <c r="A177" s="331"/>
      <c r="B177" s="331"/>
      <c r="C177" s="331"/>
    </row>
    <row r="178" spans="1:3" ht="14.4" customHeight="1" x14ac:dyDescent="0.3">
      <c r="A178" s="331"/>
      <c r="B178" s="331"/>
      <c r="C178" s="331"/>
    </row>
    <row r="179" spans="1:3" ht="14.4" customHeight="1" x14ac:dyDescent="0.3">
      <c r="A179" s="331"/>
      <c r="B179" s="331"/>
      <c r="C179" s="331"/>
    </row>
    <row r="180" spans="1:3" ht="14.4" customHeight="1" x14ac:dyDescent="0.3">
      <c r="A180" s="331"/>
      <c r="B180" s="331"/>
      <c r="C180" s="331"/>
    </row>
    <row r="181" spans="1:3" ht="14.4" customHeight="1" x14ac:dyDescent="0.3">
      <c r="A181" s="331"/>
      <c r="B181" s="331"/>
      <c r="C181" s="331"/>
    </row>
    <row r="182" spans="1:3" ht="14.4" customHeight="1" x14ac:dyDescent="0.3">
      <c r="A182" s="331"/>
      <c r="B182" s="331"/>
      <c r="C182" s="331"/>
    </row>
    <row r="183" spans="1:3" ht="14.4" customHeight="1" x14ac:dyDescent="0.3">
      <c r="A183" s="331"/>
      <c r="B183" s="331"/>
      <c r="C183" s="331"/>
    </row>
    <row r="184" spans="1:3" ht="14.4" customHeight="1" x14ac:dyDescent="0.3">
      <c r="A184" s="331"/>
      <c r="B184" s="331"/>
      <c r="C184" s="331"/>
    </row>
    <row r="185" spans="1:3" ht="14.4" customHeight="1" x14ac:dyDescent="0.3">
      <c r="A185" s="331"/>
      <c r="B185" s="331"/>
      <c r="C185" s="331"/>
    </row>
    <row r="186" spans="1:3" ht="14.4" customHeight="1" x14ac:dyDescent="0.3">
      <c r="A186" s="331"/>
      <c r="B186" s="331"/>
      <c r="C186" s="331"/>
    </row>
    <row r="187" spans="1:3" ht="14.4" customHeight="1" x14ac:dyDescent="0.3">
      <c r="A187" s="331"/>
      <c r="B187" s="331"/>
      <c r="C187" s="331"/>
    </row>
    <row r="188" spans="1:3" ht="14.4" customHeight="1" x14ac:dyDescent="0.3">
      <c r="A188" s="331"/>
      <c r="B188" s="331"/>
      <c r="C188" s="331"/>
    </row>
    <row r="189" spans="1:3" ht="14.4" customHeight="1" x14ac:dyDescent="0.3">
      <c r="A189" s="331"/>
      <c r="B189" s="331"/>
      <c r="C189" s="331"/>
    </row>
    <row r="190" spans="1:3" ht="14.4" customHeight="1" x14ac:dyDescent="0.3">
      <c r="A190" s="331"/>
      <c r="B190" s="331"/>
      <c r="C190" s="331"/>
    </row>
    <row r="191" spans="1:3" ht="14.4" customHeight="1" x14ac:dyDescent="0.3">
      <c r="A191" s="331"/>
      <c r="B191" s="331"/>
      <c r="C191" s="331"/>
    </row>
    <row r="192" spans="1:3" ht="14.4" customHeight="1" x14ac:dyDescent="0.3">
      <c r="A192" s="331"/>
      <c r="B192" s="331"/>
      <c r="C192" s="331"/>
    </row>
    <row r="193" spans="1:3" ht="14.4" customHeight="1" x14ac:dyDescent="0.3">
      <c r="A193" s="331"/>
      <c r="B193" s="331"/>
      <c r="C193" s="331"/>
    </row>
    <row r="194" spans="1:3" ht="14.4" customHeight="1" x14ac:dyDescent="0.3">
      <c r="A194" s="331"/>
      <c r="B194" s="331"/>
      <c r="C194" s="331"/>
    </row>
    <row r="195" spans="1:3" ht="14.4" customHeight="1" x14ac:dyDescent="0.3">
      <c r="A195" s="331"/>
      <c r="B195" s="331"/>
      <c r="C195" s="331"/>
    </row>
    <row r="196" spans="1:3" ht="14.4" customHeight="1" x14ac:dyDescent="0.3">
      <c r="A196" s="331"/>
      <c r="B196" s="331"/>
      <c r="C196" s="331"/>
    </row>
    <row r="197" spans="1:3" ht="14.4" customHeight="1" x14ac:dyDescent="0.3">
      <c r="A197" s="331"/>
      <c r="B197" s="331"/>
      <c r="C197" s="331"/>
    </row>
    <row r="198" spans="1:3" ht="14.4" customHeight="1" x14ac:dyDescent="0.3">
      <c r="A198" s="331"/>
      <c r="B198" s="331"/>
      <c r="C198" s="331"/>
    </row>
    <row r="199" spans="1:3" ht="14.4" customHeight="1" x14ac:dyDescent="0.3">
      <c r="A199" s="331"/>
      <c r="B199" s="331"/>
      <c r="C199" s="331"/>
    </row>
    <row r="200" spans="1:3" ht="14.4" customHeight="1" x14ac:dyDescent="0.3">
      <c r="A200" s="331"/>
      <c r="B200" s="331"/>
      <c r="C200" s="331"/>
    </row>
    <row r="201" spans="1:3" ht="14.4" customHeight="1" x14ac:dyDescent="0.3">
      <c r="A201" s="331"/>
      <c r="B201" s="331"/>
      <c r="C201" s="331"/>
    </row>
    <row r="202" spans="1:3" ht="14.4" customHeight="1" x14ac:dyDescent="0.3">
      <c r="A202" s="331"/>
      <c r="B202" s="331"/>
      <c r="C202" s="331"/>
    </row>
    <row r="203" spans="1:3" ht="14.4" customHeight="1" x14ac:dyDescent="0.3">
      <c r="A203" s="331"/>
      <c r="B203" s="331"/>
      <c r="C203" s="331"/>
    </row>
    <row r="204" spans="1:3" ht="14.4" customHeight="1" x14ac:dyDescent="0.3">
      <c r="A204" s="331"/>
      <c r="B204" s="331"/>
      <c r="C204" s="331"/>
    </row>
    <row r="205" spans="1:3" ht="14.4" customHeight="1" x14ac:dyDescent="0.3">
      <c r="A205" s="331"/>
      <c r="B205" s="331"/>
      <c r="C205" s="331"/>
    </row>
    <row r="206" spans="1:3" ht="14.4" customHeight="1" x14ac:dyDescent="0.3">
      <c r="A206" s="331"/>
      <c r="B206" s="331"/>
      <c r="C206" s="331"/>
    </row>
    <row r="207" spans="1:3" ht="14.4" customHeight="1" x14ac:dyDescent="0.3">
      <c r="A207" s="331"/>
      <c r="B207" s="331"/>
      <c r="C207" s="331"/>
    </row>
    <row r="208" spans="1:3" ht="14.4" customHeight="1" x14ac:dyDescent="0.3">
      <c r="A208" s="331"/>
      <c r="B208" s="331"/>
      <c r="C208" s="331"/>
    </row>
    <row r="209" spans="1:3" ht="14.4" customHeight="1" x14ac:dyDescent="0.3">
      <c r="A209" s="331"/>
      <c r="B209" s="331"/>
      <c r="C209" s="331"/>
    </row>
    <row r="210" spans="1:3" ht="14.4" customHeight="1" x14ac:dyDescent="0.3">
      <c r="A210" s="331"/>
      <c r="B210" s="331"/>
      <c r="C210" s="331"/>
    </row>
    <row r="211" spans="1:3" ht="14.4" customHeight="1" x14ac:dyDescent="0.3">
      <c r="A211" s="331"/>
      <c r="B211" s="331"/>
      <c r="C211" s="331"/>
    </row>
    <row r="212" spans="1:3" ht="14.4" customHeight="1" x14ac:dyDescent="0.3">
      <c r="A212" s="331"/>
      <c r="B212" s="331"/>
      <c r="C212" s="331"/>
    </row>
    <row r="213" spans="1:3" ht="14.4" customHeight="1" x14ac:dyDescent="0.3">
      <c r="A213" s="331"/>
      <c r="B213" s="331"/>
      <c r="C213" s="331"/>
    </row>
    <row r="214" spans="1:3" ht="14.4" customHeight="1" x14ac:dyDescent="0.3">
      <c r="A214" s="331"/>
      <c r="B214" s="331"/>
      <c r="C214" s="331"/>
    </row>
    <row r="215" spans="1:3" ht="14.4" customHeight="1" x14ac:dyDescent="0.3">
      <c r="A215" s="331"/>
      <c r="B215" s="331"/>
      <c r="C215" s="331"/>
    </row>
    <row r="216" spans="1:3" ht="14.4" customHeight="1" x14ac:dyDescent="0.3">
      <c r="A216" s="331"/>
      <c r="B216" s="331"/>
      <c r="C216" s="331"/>
    </row>
    <row r="217" spans="1:3" ht="14.4" customHeight="1" x14ac:dyDescent="0.3">
      <c r="A217" s="331"/>
      <c r="B217" s="331"/>
      <c r="C217" s="331"/>
    </row>
    <row r="218" spans="1:3" ht="14.4" customHeight="1" x14ac:dyDescent="0.3">
      <c r="A218" s="331"/>
      <c r="B218" s="331"/>
      <c r="C218" s="331"/>
    </row>
    <row r="219" spans="1:3" ht="14.4" customHeight="1" x14ac:dyDescent="0.3">
      <c r="A219" s="331"/>
      <c r="B219" s="331"/>
      <c r="C219" s="331"/>
    </row>
    <row r="220" spans="1:3" ht="14.4" customHeight="1" x14ac:dyDescent="0.3">
      <c r="A220" s="331"/>
      <c r="B220" s="331"/>
      <c r="C220" s="331"/>
    </row>
    <row r="221" spans="1:3" ht="14.4" customHeight="1" x14ac:dyDescent="0.3">
      <c r="A221" s="331"/>
      <c r="B221" s="331"/>
      <c r="C221" s="331"/>
    </row>
    <row r="222" spans="1:3" ht="14.4" customHeight="1" x14ac:dyDescent="0.3">
      <c r="A222" s="331"/>
      <c r="B222" s="331"/>
      <c r="C222" s="331"/>
    </row>
    <row r="223" spans="1:3" ht="14.4" customHeight="1" x14ac:dyDescent="0.3">
      <c r="A223" s="331"/>
      <c r="B223" s="331"/>
      <c r="C223" s="331"/>
    </row>
    <row r="224" spans="1:3" ht="14.4" customHeight="1" x14ac:dyDescent="0.3">
      <c r="A224" s="331"/>
      <c r="B224" s="331"/>
      <c r="C224" s="331"/>
    </row>
    <row r="225" spans="1:3" ht="14.4" customHeight="1" x14ac:dyDescent="0.3">
      <c r="A225" s="331"/>
      <c r="B225" s="331"/>
      <c r="C225" s="331"/>
    </row>
    <row r="226" spans="1:3" ht="14.4" customHeight="1" x14ac:dyDescent="0.3">
      <c r="A226" s="331"/>
      <c r="B226" s="331"/>
      <c r="C226" s="331"/>
    </row>
    <row r="227" spans="1:3" ht="14.4" customHeight="1" x14ac:dyDescent="0.3">
      <c r="A227" s="331"/>
      <c r="B227" s="331"/>
      <c r="C227" s="331"/>
    </row>
    <row r="228" spans="1:3" ht="14.4" customHeight="1" x14ac:dyDescent="0.3">
      <c r="A228" s="331"/>
      <c r="B228" s="331"/>
      <c r="C228" s="331"/>
    </row>
    <row r="229" spans="1:3" ht="14.4" customHeight="1" x14ac:dyDescent="0.3">
      <c r="A229" s="331"/>
      <c r="B229" s="331"/>
      <c r="C229" s="331"/>
    </row>
    <row r="230" spans="1:3" ht="14.4" customHeight="1" x14ac:dyDescent="0.3">
      <c r="A230" s="331"/>
      <c r="B230" s="331"/>
      <c r="C230" s="331"/>
    </row>
    <row r="231" spans="1:3" ht="14.4" customHeight="1" x14ac:dyDescent="0.3">
      <c r="A231" s="331"/>
      <c r="B231" s="331"/>
      <c r="C231" s="331"/>
    </row>
    <row r="232" spans="1:3" ht="14.4" customHeight="1" x14ac:dyDescent="0.3">
      <c r="A232" s="331"/>
      <c r="B232" s="331"/>
      <c r="C232" s="331"/>
    </row>
    <row r="233" spans="1:3" ht="14.4" customHeight="1" x14ac:dyDescent="0.3">
      <c r="A233" s="331"/>
      <c r="B233" s="331"/>
      <c r="C233" s="331"/>
    </row>
    <row r="234" spans="1:3" ht="14.4" customHeight="1" x14ac:dyDescent="0.3">
      <c r="A234" s="331"/>
      <c r="B234" s="331"/>
      <c r="C234" s="331"/>
    </row>
    <row r="235" spans="1:3" ht="14.4" customHeight="1" x14ac:dyDescent="0.3">
      <c r="A235" s="331"/>
      <c r="B235" s="331"/>
      <c r="C235" s="331"/>
    </row>
    <row r="236" spans="1:3" ht="14.4" customHeight="1" x14ac:dyDescent="0.3">
      <c r="A236" s="331"/>
      <c r="B236" s="331"/>
      <c r="C236" s="331"/>
    </row>
    <row r="237" spans="1:3" ht="14.4" customHeight="1" x14ac:dyDescent="0.3">
      <c r="A237" s="331"/>
      <c r="B237" s="331"/>
      <c r="C237" s="331"/>
    </row>
    <row r="238" spans="1:3" ht="14.4" customHeight="1" x14ac:dyDescent="0.3">
      <c r="A238" s="331"/>
      <c r="B238" s="331"/>
      <c r="C238" s="331"/>
    </row>
    <row r="239" spans="1:3" ht="14.4" customHeight="1" x14ac:dyDescent="0.3">
      <c r="A239" s="331"/>
      <c r="B239" s="331"/>
      <c r="C239" s="331"/>
    </row>
    <row r="240" spans="1:3" ht="14.4" customHeight="1" x14ac:dyDescent="0.3">
      <c r="A240" s="331"/>
      <c r="B240" s="331"/>
      <c r="C240" s="331"/>
    </row>
    <row r="241" spans="1:3" ht="14.4" customHeight="1" x14ac:dyDescent="0.3">
      <c r="A241" s="331"/>
      <c r="B241" s="331"/>
      <c r="C241" s="331"/>
    </row>
    <row r="242" spans="1:3" ht="14.4" customHeight="1" x14ac:dyDescent="0.3">
      <c r="A242" s="331"/>
      <c r="B242" s="331"/>
      <c r="C242" s="331"/>
    </row>
    <row r="243" spans="1:3" ht="14.4" customHeight="1" x14ac:dyDescent="0.3">
      <c r="A243" s="331"/>
      <c r="B243" s="331"/>
      <c r="C243" s="331"/>
    </row>
    <row r="244" spans="1:3" ht="14.4" customHeight="1" x14ac:dyDescent="0.3">
      <c r="A244" s="331"/>
      <c r="B244" s="331"/>
      <c r="C244" s="331"/>
    </row>
    <row r="245" spans="1:3" ht="14.4" customHeight="1" x14ac:dyDescent="0.3">
      <c r="A245" s="331"/>
      <c r="B245" s="331"/>
      <c r="C245" s="331"/>
    </row>
    <row r="246" spans="1:3" ht="14.4" customHeight="1" x14ac:dyDescent="0.3">
      <c r="A246" s="331"/>
      <c r="B246" s="331"/>
      <c r="C246" s="331"/>
    </row>
    <row r="247" spans="1:3" ht="14.4" customHeight="1" x14ac:dyDescent="0.3">
      <c r="A247" s="331"/>
      <c r="B247" s="331"/>
      <c r="C247" s="331"/>
    </row>
    <row r="248" spans="1:3" ht="14.4" customHeight="1" x14ac:dyDescent="0.3">
      <c r="A248" s="331"/>
      <c r="B248" s="331"/>
      <c r="C248" s="331"/>
    </row>
    <row r="249" spans="1:3" ht="14.4" customHeight="1" x14ac:dyDescent="0.3">
      <c r="A249" s="331"/>
      <c r="B249" s="331"/>
      <c r="C249" s="331"/>
    </row>
    <row r="250" spans="1:3" ht="14.4" customHeight="1" x14ac:dyDescent="0.3">
      <c r="A250" s="331"/>
      <c r="B250" s="331"/>
      <c r="C250" s="331"/>
    </row>
    <row r="251" spans="1:3" ht="14.4" customHeight="1" x14ac:dyDescent="0.3">
      <c r="A251" s="331"/>
      <c r="B251" s="331"/>
      <c r="C251" s="331"/>
    </row>
    <row r="252" spans="1:3" ht="14.4" customHeight="1" x14ac:dyDescent="0.3">
      <c r="A252" s="331"/>
      <c r="B252" s="331"/>
      <c r="C252" s="331"/>
    </row>
    <row r="253" spans="1:3" ht="14.4" customHeight="1" x14ac:dyDescent="0.3">
      <c r="A253" s="331"/>
      <c r="B253" s="331"/>
      <c r="C253" s="331"/>
    </row>
    <row r="254" spans="1:3" ht="14.4" customHeight="1" x14ac:dyDescent="0.3">
      <c r="A254" s="331"/>
      <c r="B254" s="331"/>
      <c r="C254" s="331"/>
    </row>
    <row r="255" spans="1:3" ht="14.4" customHeight="1" x14ac:dyDescent="0.3">
      <c r="A255" s="331"/>
      <c r="B255" s="331"/>
      <c r="C255" s="331"/>
    </row>
    <row r="256" spans="1:3" ht="14.4" customHeight="1" x14ac:dyDescent="0.3">
      <c r="A256" s="331"/>
      <c r="B256" s="331"/>
      <c r="C256" s="331"/>
    </row>
    <row r="257" spans="1:3" ht="14.4" customHeight="1" x14ac:dyDescent="0.3">
      <c r="A257" s="331"/>
      <c r="B257" s="331"/>
      <c r="C257" s="331"/>
    </row>
    <row r="258" spans="1:3" ht="14.4" customHeight="1" x14ac:dyDescent="0.3">
      <c r="A258" s="331"/>
      <c r="B258" s="331"/>
      <c r="C258" s="331"/>
    </row>
    <row r="259" spans="1:3" ht="14.4" customHeight="1" x14ac:dyDescent="0.3">
      <c r="A259" s="331"/>
      <c r="B259" s="331"/>
      <c r="C259" s="331"/>
    </row>
    <row r="260" spans="1:3" ht="14.4" customHeight="1" x14ac:dyDescent="0.3">
      <c r="A260" s="331"/>
      <c r="B260" s="331"/>
      <c r="C260" s="331"/>
    </row>
    <row r="261" spans="1:3" ht="14.4" customHeight="1" x14ac:dyDescent="0.3">
      <c r="A261" s="331"/>
      <c r="B261" s="331"/>
      <c r="C261" s="331"/>
    </row>
    <row r="262" spans="1:3" ht="14.4" customHeight="1" x14ac:dyDescent="0.3">
      <c r="A262" s="331"/>
      <c r="B262" s="331"/>
      <c r="C262" s="331"/>
    </row>
    <row r="263" spans="1:3" ht="14.4" customHeight="1" x14ac:dyDescent="0.3">
      <c r="A263" s="331"/>
      <c r="B263" s="331"/>
      <c r="C263" s="331"/>
    </row>
    <row r="264" spans="1:3" ht="14.4" customHeight="1" x14ac:dyDescent="0.3">
      <c r="A264" s="331"/>
      <c r="B264" s="331"/>
      <c r="C264" s="331"/>
    </row>
    <row r="265" spans="1:3" ht="14.4" customHeight="1" x14ac:dyDescent="0.3">
      <c r="A265" s="331"/>
      <c r="B265" s="331"/>
      <c r="C265" s="331"/>
    </row>
    <row r="266" spans="1:3" ht="14.4" customHeight="1" x14ac:dyDescent="0.3">
      <c r="A266" s="331"/>
      <c r="B266" s="331"/>
      <c r="C266" s="331"/>
    </row>
    <row r="267" spans="1:3" ht="14.4" customHeight="1" x14ac:dyDescent="0.3">
      <c r="A267" s="331"/>
      <c r="B267" s="331"/>
      <c r="C267" s="331"/>
    </row>
    <row r="268" spans="1:3" ht="14.4" customHeight="1" x14ac:dyDescent="0.3">
      <c r="A268" s="331"/>
      <c r="B268" s="331"/>
      <c r="C268" s="331"/>
    </row>
    <row r="269" spans="1:3" ht="14.4" customHeight="1" x14ac:dyDescent="0.3">
      <c r="A269" s="331"/>
      <c r="B269" s="331"/>
      <c r="C269" s="331"/>
    </row>
    <row r="270" spans="1:3" ht="14.4" customHeight="1" x14ac:dyDescent="0.3">
      <c r="A270" s="331"/>
      <c r="B270" s="331"/>
      <c r="C270" s="331"/>
    </row>
    <row r="271" spans="1:3" ht="14.4" customHeight="1" x14ac:dyDescent="0.3">
      <c r="A271" s="331"/>
      <c r="B271" s="331"/>
      <c r="C271" s="331"/>
    </row>
    <row r="272" spans="1:3" ht="14.4" customHeight="1" x14ac:dyDescent="0.3">
      <c r="A272" s="331"/>
      <c r="B272" s="331"/>
      <c r="C272" s="331"/>
    </row>
    <row r="273" spans="1:3" ht="14.4" customHeight="1" x14ac:dyDescent="0.3">
      <c r="A273" s="331"/>
      <c r="B273" s="331"/>
      <c r="C273" s="331"/>
    </row>
    <row r="274" spans="1:3" ht="14.4" customHeight="1" x14ac:dyDescent="0.3">
      <c r="A274" s="331"/>
      <c r="B274" s="331"/>
      <c r="C274" s="331"/>
    </row>
    <row r="275" spans="1:3" ht="14.4" customHeight="1" x14ac:dyDescent="0.3">
      <c r="A275" s="331"/>
      <c r="B275" s="331"/>
      <c r="C275" s="331"/>
    </row>
    <row r="276" spans="1:3" ht="14.4" customHeight="1" x14ac:dyDescent="0.3">
      <c r="A276" s="331"/>
      <c r="B276" s="331"/>
      <c r="C276" s="331"/>
    </row>
    <row r="277" spans="1:3" ht="14.4" customHeight="1" x14ac:dyDescent="0.3">
      <c r="A277" s="331"/>
      <c r="B277" s="331"/>
      <c r="C277" s="331"/>
    </row>
    <row r="278" spans="1:3" ht="14.4" customHeight="1" x14ac:dyDescent="0.3">
      <c r="A278" s="331"/>
      <c r="B278" s="331"/>
      <c r="C278" s="331"/>
    </row>
    <row r="279" spans="1:3" ht="14.4" customHeight="1" x14ac:dyDescent="0.3">
      <c r="A279" s="331"/>
      <c r="B279" s="331"/>
      <c r="C279" s="331"/>
    </row>
    <row r="280" spans="1:3" ht="14.4" customHeight="1" x14ac:dyDescent="0.3">
      <c r="A280" s="331"/>
      <c r="B280" s="331"/>
      <c r="C280" s="331"/>
    </row>
    <row r="281" spans="1:3" ht="14.4" customHeight="1" x14ac:dyDescent="0.3">
      <c r="A281" s="331"/>
      <c r="B281" s="331"/>
      <c r="C281" s="331"/>
    </row>
    <row r="282" spans="1:3" ht="14.4" customHeight="1" x14ac:dyDescent="0.3">
      <c r="A282" s="331"/>
      <c r="B282" s="331"/>
      <c r="C282" s="331"/>
    </row>
    <row r="283" spans="1:3" ht="14.4" customHeight="1" x14ac:dyDescent="0.3">
      <c r="A283" s="331"/>
      <c r="B283" s="331"/>
      <c r="C283" s="331"/>
    </row>
    <row r="284" spans="1:3" ht="14.4" customHeight="1" x14ac:dyDescent="0.3">
      <c r="A284" s="331"/>
      <c r="B284" s="331"/>
      <c r="C284" s="331"/>
    </row>
    <row r="285" spans="1:3" ht="14.4" customHeight="1" x14ac:dyDescent="0.3">
      <c r="A285" s="331"/>
      <c r="B285" s="331"/>
      <c r="C285" s="331"/>
    </row>
    <row r="286" spans="1:3" ht="14.4" customHeight="1" x14ac:dyDescent="0.3">
      <c r="A286" s="331"/>
      <c r="B286" s="331"/>
      <c r="C286" s="331"/>
    </row>
    <row r="287" spans="1:3" ht="14.4" customHeight="1" x14ac:dyDescent="0.3">
      <c r="A287" s="331"/>
      <c r="B287" s="331"/>
      <c r="C287" s="331"/>
    </row>
    <row r="288" spans="1:3" ht="14.4" customHeight="1" x14ac:dyDescent="0.3">
      <c r="A288" s="331"/>
      <c r="B288" s="331"/>
      <c r="C288" s="331"/>
    </row>
    <row r="289" spans="1:3" ht="14.4" customHeight="1" x14ac:dyDescent="0.3">
      <c r="A289" s="331"/>
      <c r="B289" s="331"/>
      <c r="C289" s="331"/>
    </row>
    <row r="290" spans="1:3" ht="14.4" customHeight="1" x14ac:dyDescent="0.3">
      <c r="A290" s="331"/>
      <c r="B290" s="331"/>
      <c r="C290" s="331"/>
    </row>
    <row r="291" spans="1:3" ht="14.4" customHeight="1" x14ac:dyDescent="0.3">
      <c r="A291" s="331"/>
      <c r="B291" s="331"/>
      <c r="C291" s="331"/>
    </row>
    <row r="292" spans="1:3" ht="14.4" customHeight="1" x14ac:dyDescent="0.3">
      <c r="A292" s="331"/>
      <c r="B292" s="331"/>
      <c r="C292" s="331"/>
    </row>
    <row r="293" spans="1:3" ht="14.4" customHeight="1" x14ac:dyDescent="0.3">
      <c r="A293" s="331"/>
      <c r="B293" s="331"/>
      <c r="C293" s="331"/>
    </row>
    <row r="294" spans="1:3" ht="14.4" customHeight="1" x14ac:dyDescent="0.3">
      <c r="A294" s="331"/>
      <c r="B294" s="331"/>
      <c r="C294" s="331"/>
    </row>
    <row r="295" spans="1:3" ht="14.4" customHeight="1" x14ac:dyDescent="0.3">
      <c r="A295" s="331"/>
      <c r="B295" s="331"/>
      <c r="C295" s="331"/>
    </row>
    <row r="296" spans="1:3" ht="14.4" customHeight="1" x14ac:dyDescent="0.3">
      <c r="A296" s="331"/>
      <c r="B296" s="331"/>
      <c r="C296" s="331"/>
    </row>
    <row r="297" spans="1:3" ht="14.4" customHeight="1" x14ac:dyDescent="0.3">
      <c r="A297" s="331"/>
      <c r="B297" s="331"/>
      <c r="C297" s="331"/>
    </row>
    <row r="298" spans="1:3" ht="14.4" customHeight="1" x14ac:dyDescent="0.3">
      <c r="A298" s="331"/>
      <c r="B298" s="331"/>
      <c r="C298" s="331"/>
    </row>
    <row r="299" spans="1:3" ht="14.4" customHeight="1" x14ac:dyDescent="0.3">
      <c r="A299" s="331"/>
      <c r="B299" s="331"/>
      <c r="C299" s="331"/>
    </row>
    <row r="300" spans="1:3" ht="14.4" customHeight="1" x14ac:dyDescent="0.3">
      <c r="A300" s="331"/>
      <c r="B300" s="331"/>
      <c r="C300" s="331"/>
    </row>
    <row r="301" spans="1:3" ht="14.4" customHeight="1" x14ac:dyDescent="0.3">
      <c r="A301" s="331"/>
      <c r="B301" s="331"/>
      <c r="C301" s="331"/>
    </row>
    <row r="302" spans="1:3" ht="14.4" customHeight="1" x14ac:dyDescent="0.3">
      <c r="A302" s="331"/>
      <c r="B302" s="331"/>
      <c r="C302" s="331"/>
    </row>
    <row r="303" spans="1:3" ht="14.4" customHeight="1" x14ac:dyDescent="0.3">
      <c r="A303" s="331"/>
      <c r="B303" s="331"/>
      <c r="C303" s="331"/>
    </row>
    <row r="304" spans="1:3" ht="14.4" customHeight="1" x14ac:dyDescent="0.3">
      <c r="A304" s="331"/>
      <c r="B304" s="331"/>
      <c r="C304" s="331"/>
    </row>
    <row r="305" spans="1:3" ht="14.4" customHeight="1" x14ac:dyDescent="0.3">
      <c r="A305" s="331"/>
      <c r="B305" s="331"/>
      <c r="C305" s="331"/>
    </row>
    <row r="306" spans="1:3" ht="14.4" customHeight="1" x14ac:dyDescent="0.3">
      <c r="A306" s="331"/>
      <c r="B306" s="331"/>
      <c r="C306" s="331"/>
    </row>
    <row r="307" spans="1:3" ht="14.4" customHeight="1" x14ac:dyDescent="0.3">
      <c r="A307" s="331"/>
      <c r="B307" s="331"/>
      <c r="C307" s="331"/>
    </row>
    <row r="308" spans="1:3" ht="14.4" customHeight="1" x14ac:dyDescent="0.3">
      <c r="A308" s="331"/>
      <c r="B308" s="331"/>
      <c r="C308" s="331"/>
    </row>
    <row r="309" spans="1:3" ht="14.4" customHeight="1" x14ac:dyDescent="0.3">
      <c r="A309" s="331"/>
      <c r="B309" s="331"/>
      <c r="C309" s="331"/>
    </row>
    <row r="310" spans="1:3" ht="14.4" customHeight="1" x14ac:dyDescent="0.3">
      <c r="A310" s="331"/>
      <c r="B310" s="331"/>
      <c r="C310" s="331"/>
    </row>
    <row r="311" spans="1:3" ht="14.4" customHeight="1" x14ac:dyDescent="0.3">
      <c r="A311" s="331"/>
      <c r="B311" s="331"/>
      <c r="C311" s="331"/>
    </row>
    <row r="312" spans="1:3" ht="14.4" customHeight="1" x14ac:dyDescent="0.3">
      <c r="A312" s="331"/>
      <c r="B312" s="331"/>
      <c r="C312" s="331"/>
    </row>
    <row r="313" spans="1:3" ht="14.4" customHeight="1" x14ac:dyDescent="0.3">
      <c r="A313" s="331"/>
      <c r="B313" s="331"/>
      <c r="C313" s="331"/>
    </row>
    <row r="314" spans="1:3" ht="14.4" customHeight="1" x14ac:dyDescent="0.3">
      <c r="A314" s="331"/>
      <c r="B314" s="331"/>
      <c r="C314" s="331"/>
    </row>
    <row r="315" spans="1:3" ht="14.4" customHeight="1" x14ac:dyDescent="0.3">
      <c r="A315" s="331"/>
      <c r="B315" s="331"/>
      <c r="C315" s="331"/>
    </row>
    <row r="316" spans="1:3" ht="14.4" customHeight="1" x14ac:dyDescent="0.3">
      <c r="A316" s="331"/>
      <c r="B316" s="331"/>
      <c r="C316" s="331"/>
    </row>
    <row r="317" spans="1:3" ht="14.4" customHeight="1" x14ac:dyDescent="0.3">
      <c r="A317" s="331"/>
      <c r="B317" s="331"/>
      <c r="C317" s="331"/>
    </row>
    <row r="318" spans="1:3" ht="14.4" customHeight="1" x14ac:dyDescent="0.3">
      <c r="A318" s="331"/>
      <c r="B318" s="331"/>
      <c r="C318" s="331"/>
    </row>
    <row r="319" spans="1:3" ht="14.4" customHeight="1" x14ac:dyDescent="0.3">
      <c r="A319" s="331"/>
      <c r="B319" s="331"/>
      <c r="C319" s="331"/>
    </row>
    <row r="320" spans="1:3" ht="14.4" customHeight="1" x14ac:dyDescent="0.3">
      <c r="A320" s="331"/>
      <c r="B320" s="331"/>
      <c r="C320" s="331"/>
    </row>
    <row r="321" spans="1:3" ht="14.4" customHeight="1" x14ac:dyDescent="0.3">
      <c r="A321" s="331"/>
      <c r="B321" s="331"/>
      <c r="C321" s="331"/>
    </row>
    <row r="322" spans="1:3" ht="14.4" customHeight="1" x14ac:dyDescent="0.3">
      <c r="A322" s="331"/>
      <c r="B322" s="331"/>
      <c r="C322" s="331"/>
    </row>
    <row r="323" spans="1:3" ht="14.4" customHeight="1" x14ac:dyDescent="0.3">
      <c r="A323" s="331"/>
      <c r="B323" s="331"/>
      <c r="C323" s="331"/>
    </row>
    <row r="324" spans="1:3" ht="14.4" customHeight="1" x14ac:dyDescent="0.3">
      <c r="A324" s="331"/>
      <c r="B324" s="331"/>
      <c r="C324" s="331"/>
    </row>
    <row r="325" spans="1:3" ht="14.4" customHeight="1" x14ac:dyDescent="0.3">
      <c r="A325" s="331"/>
      <c r="B325" s="331"/>
      <c r="C325" s="331"/>
    </row>
    <row r="326" spans="1:3" ht="14.4" customHeight="1" x14ac:dyDescent="0.3">
      <c r="A326" s="331"/>
      <c r="B326" s="331"/>
      <c r="C326" s="331"/>
    </row>
    <row r="327" spans="1:3" ht="14.4" customHeight="1" x14ac:dyDescent="0.3">
      <c r="A327" s="331"/>
      <c r="B327" s="331"/>
      <c r="C327" s="331"/>
    </row>
    <row r="328" spans="1:3" ht="14.4" customHeight="1" x14ac:dyDescent="0.3">
      <c r="A328" s="331"/>
      <c r="B328" s="331"/>
      <c r="C328" s="331"/>
    </row>
    <row r="329" spans="1:3" ht="14.4" customHeight="1" x14ac:dyDescent="0.3">
      <c r="A329" s="331"/>
      <c r="B329" s="331"/>
      <c r="C329" s="331"/>
    </row>
    <row r="330" spans="1:3" ht="14.4" customHeight="1" x14ac:dyDescent="0.3">
      <c r="A330" s="331"/>
      <c r="B330" s="331"/>
      <c r="C330" s="331"/>
    </row>
    <row r="331" spans="1:3" ht="14.4" customHeight="1" x14ac:dyDescent="0.3">
      <c r="A331" s="331"/>
      <c r="B331" s="331"/>
      <c r="C331" s="331"/>
    </row>
    <row r="332" spans="1:3" ht="14.4" customHeight="1" x14ac:dyDescent="0.3">
      <c r="A332" s="331"/>
      <c r="B332" s="331"/>
      <c r="C332" s="331"/>
    </row>
    <row r="333" spans="1:3" ht="14.4" customHeight="1" x14ac:dyDescent="0.3">
      <c r="A333" s="331"/>
      <c r="B333" s="331"/>
      <c r="C333" s="331"/>
    </row>
    <row r="334" spans="1:3" ht="14.4" customHeight="1" x14ac:dyDescent="0.3">
      <c r="A334" s="331"/>
      <c r="B334" s="331"/>
      <c r="C334" s="331"/>
    </row>
    <row r="335" spans="1:3" ht="14.4" customHeight="1" x14ac:dyDescent="0.3">
      <c r="A335" s="331"/>
      <c r="B335" s="331"/>
      <c r="C335" s="331"/>
    </row>
    <row r="336" spans="1:3" ht="14.4" customHeight="1" x14ac:dyDescent="0.3">
      <c r="A336" s="331"/>
      <c r="B336" s="331"/>
      <c r="C336" s="331"/>
    </row>
    <row r="337" spans="1:3" ht="14.4" customHeight="1" x14ac:dyDescent="0.3">
      <c r="A337" s="331"/>
      <c r="B337" s="331"/>
      <c r="C337" s="331"/>
    </row>
    <row r="338" spans="1:3" ht="14.4" customHeight="1" x14ac:dyDescent="0.3">
      <c r="A338" s="331"/>
      <c r="B338" s="331"/>
      <c r="C338" s="331"/>
    </row>
    <row r="339" spans="1:3" ht="14.4" customHeight="1" x14ac:dyDescent="0.3">
      <c r="A339" s="331"/>
      <c r="B339" s="331"/>
      <c r="C339" s="331"/>
    </row>
    <row r="340" spans="1:3" ht="14.4" customHeight="1" x14ac:dyDescent="0.3">
      <c r="A340" s="331"/>
      <c r="B340" s="331"/>
      <c r="C340" s="331"/>
    </row>
    <row r="341" spans="1:3" ht="14.4" customHeight="1" x14ac:dyDescent="0.3">
      <c r="A341" s="331"/>
      <c r="B341" s="331"/>
      <c r="C341" s="331"/>
    </row>
    <row r="342" spans="1:3" ht="14.4" customHeight="1" x14ac:dyDescent="0.3">
      <c r="A342" s="331"/>
      <c r="B342" s="331"/>
      <c r="C342" s="331"/>
    </row>
    <row r="343" spans="1:3" ht="14.4" customHeight="1" x14ac:dyDescent="0.3">
      <c r="A343" s="331"/>
      <c r="B343" s="331"/>
      <c r="C343" s="331"/>
    </row>
    <row r="344" spans="1:3" ht="14.4" customHeight="1" x14ac:dyDescent="0.3">
      <c r="A344" s="331"/>
      <c r="B344" s="331"/>
      <c r="C344" s="331"/>
    </row>
    <row r="345" spans="1:3" ht="14.4" customHeight="1" x14ac:dyDescent="0.3">
      <c r="A345" s="331"/>
      <c r="B345" s="331"/>
      <c r="C345" s="331"/>
    </row>
    <row r="346" spans="1:3" ht="14.4" customHeight="1" x14ac:dyDescent="0.3">
      <c r="A346" s="331"/>
      <c r="B346" s="331"/>
      <c r="C346" s="331"/>
    </row>
    <row r="347" spans="1:3" ht="14.4" customHeight="1" x14ac:dyDescent="0.3">
      <c r="A347" s="331"/>
      <c r="B347" s="331"/>
      <c r="C347" s="331"/>
    </row>
    <row r="348" spans="1:3" ht="14.4" customHeight="1" x14ac:dyDescent="0.3">
      <c r="A348" s="331"/>
      <c r="B348" s="331"/>
      <c r="C348" s="331"/>
    </row>
    <row r="349" spans="1:3" ht="14.4" customHeight="1" x14ac:dyDescent="0.3">
      <c r="A349" s="331"/>
      <c r="B349" s="331"/>
      <c r="C349" s="331"/>
    </row>
    <row r="350" spans="1:3" ht="14.4" customHeight="1" x14ac:dyDescent="0.3">
      <c r="A350" s="331"/>
      <c r="B350" s="331"/>
      <c r="C350" s="331"/>
    </row>
    <row r="351" spans="1:3" ht="14.4" customHeight="1" x14ac:dyDescent="0.3">
      <c r="A351" s="331"/>
      <c r="B351" s="331"/>
      <c r="C351" s="331"/>
    </row>
    <row r="352" spans="1:3" ht="14.4" customHeight="1" x14ac:dyDescent="0.3">
      <c r="A352" s="331"/>
      <c r="B352" s="331"/>
      <c r="C352" s="331"/>
    </row>
    <row r="353" spans="1:3" ht="14.4" customHeight="1" x14ac:dyDescent="0.3">
      <c r="A353" s="331"/>
      <c r="B353" s="331"/>
      <c r="C353" s="331"/>
    </row>
    <row r="354" spans="1:3" ht="14.4" customHeight="1" x14ac:dyDescent="0.3">
      <c r="A354" s="331"/>
      <c r="B354" s="331"/>
      <c r="C354" s="331"/>
    </row>
    <row r="355" spans="1:3" ht="14.4" customHeight="1" x14ac:dyDescent="0.3">
      <c r="A355" s="331"/>
      <c r="B355" s="331"/>
      <c r="C355" s="331"/>
    </row>
    <row r="356" spans="1:3" ht="14.4" customHeight="1" x14ac:dyDescent="0.3">
      <c r="A356" s="331"/>
      <c r="B356" s="331"/>
      <c r="C356" s="331"/>
    </row>
    <row r="357" spans="1:3" ht="14.4" customHeight="1" x14ac:dyDescent="0.3">
      <c r="A357" s="331"/>
      <c r="B357" s="331"/>
      <c r="C357" s="331"/>
    </row>
    <row r="358" spans="1:3" ht="14.4" customHeight="1" x14ac:dyDescent="0.3">
      <c r="A358" s="331"/>
      <c r="B358" s="331"/>
      <c r="C358" s="331"/>
    </row>
    <row r="359" spans="1:3" ht="14.4" customHeight="1" x14ac:dyDescent="0.3">
      <c r="A359" s="331"/>
      <c r="B359" s="331"/>
      <c r="C359" s="331"/>
    </row>
    <row r="360" spans="1:3" ht="14.4" customHeight="1" x14ac:dyDescent="0.3">
      <c r="A360" s="331"/>
      <c r="B360" s="331"/>
      <c r="C360" s="331"/>
    </row>
    <row r="361" spans="1:3" ht="14.4" customHeight="1" x14ac:dyDescent="0.3">
      <c r="A361" s="331"/>
      <c r="B361" s="331"/>
      <c r="C361" s="331"/>
    </row>
    <row r="362" spans="1:3" ht="14.4" customHeight="1" x14ac:dyDescent="0.3">
      <c r="A362" s="331"/>
      <c r="B362" s="331"/>
      <c r="C362" s="331"/>
    </row>
    <row r="363" spans="1:3" ht="14.4" customHeight="1" x14ac:dyDescent="0.3">
      <c r="A363" s="331"/>
      <c r="B363" s="331"/>
      <c r="C363" s="331"/>
    </row>
    <row r="364" spans="1:3" ht="14.4" customHeight="1" x14ac:dyDescent="0.3">
      <c r="A364" s="331"/>
      <c r="B364" s="331"/>
      <c r="C364" s="331"/>
    </row>
    <row r="365" spans="1:3" ht="14.4" customHeight="1" x14ac:dyDescent="0.3">
      <c r="A365" s="331"/>
      <c r="B365" s="331"/>
      <c r="C365" s="331"/>
    </row>
    <row r="366" spans="1:3" ht="14.4" customHeight="1" x14ac:dyDescent="0.3">
      <c r="A366" s="331"/>
      <c r="B366" s="331"/>
      <c r="C366" s="331"/>
    </row>
    <row r="367" spans="1:3" ht="14.4" customHeight="1" x14ac:dyDescent="0.3">
      <c r="A367" s="331"/>
      <c r="B367" s="331"/>
      <c r="C367" s="331"/>
    </row>
    <row r="368" spans="1:3" ht="14.4" customHeight="1" x14ac:dyDescent="0.3">
      <c r="A368" s="331"/>
      <c r="B368" s="331"/>
      <c r="C368" s="331"/>
    </row>
    <row r="369" spans="1:3" ht="14.4" customHeight="1" x14ac:dyDescent="0.3">
      <c r="A369" s="331"/>
      <c r="B369" s="331"/>
      <c r="C369" s="331"/>
    </row>
    <row r="370" spans="1:3" ht="14.4" customHeight="1" x14ac:dyDescent="0.3">
      <c r="A370" s="331"/>
      <c r="B370" s="331"/>
      <c r="C370" s="331"/>
    </row>
    <row r="371" spans="1:3" ht="14.4" customHeight="1" x14ac:dyDescent="0.3">
      <c r="A371" s="331"/>
      <c r="B371" s="331"/>
      <c r="C371" s="331"/>
    </row>
    <row r="372" spans="1:3" ht="14.4" customHeight="1" x14ac:dyDescent="0.3">
      <c r="A372" s="331"/>
      <c r="B372" s="331"/>
      <c r="C372" s="331"/>
    </row>
    <row r="373" spans="1:3" ht="14.4" customHeight="1" x14ac:dyDescent="0.3">
      <c r="A373" s="331"/>
      <c r="B373" s="331"/>
      <c r="C373" s="331"/>
    </row>
    <row r="374" spans="1:3" ht="14.4" customHeight="1" x14ac:dyDescent="0.3">
      <c r="A374" s="331"/>
      <c r="B374" s="331"/>
      <c r="C374" s="331"/>
    </row>
    <row r="375" spans="1:3" ht="14.4" customHeight="1" x14ac:dyDescent="0.3">
      <c r="A375" s="331"/>
      <c r="B375" s="331"/>
      <c r="C375" s="331"/>
    </row>
    <row r="376" spans="1:3" ht="14.4" customHeight="1" x14ac:dyDescent="0.3">
      <c r="A376" s="331"/>
      <c r="B376" s="331"/>
      <c r="C376" s="331"/>
    </row>
    <row r="377" spans="1:3" ht="14.4" customHeight="1" x14ac:dyDescent="0.3">
      <c r="A377" s="331"/>
      <c r="B377" s="331"/>
      <c r="C377" s="331"/>
    </row>
    <row r="378" spans="1:3" ht="14.4" customHeight="1" x14ac:dyDescent="0.3">
      <c r="A378" s="331"/>
      <c r="B378" s="331"/>
      <c r="C378" s="331"/>
    </row>
    <row r="379" spans="1:3" ht="14.4" customHeight="1" x14ac:dyDescent="0.3">
      <c r="A379" s="331"/>
      <c r="B379" s="331"/>
      <c r="C379" s="331"/>
    </row>
    <row r="380" spans="1:3" ht="14.4" customHeight="1" x14ac:dyDescent="0.3">
      <c r="A380" s="331"/>
      <c r="B380" s="331"/>
      <c r="C380" s="331"/>
    </row>
    <row r="381" spans="1:3" ht="14.4" customHeight="1" x14ac:dyDescent="0.3">
      <c r="A381" s="331"/>
      <c r="B381" s="331"/>
      <c r="C381" s="331"/>
    </row>
    <row r="382" spans="1:3" ht="14.4" customHeight="1" x14ac:dyDescent="0.3">
      <c r="A382" s="331"/>
      <c r="B382" s="331"/>
      <c r="C382" s="331"/>
    </row>
    <row r="383" spans="1:3" ht="14.4" customHeight="1" x14ac:dyDescent="0.3">
      <c r="A383" s="331"/>
      <c r="B383" s="331"/>
      <c r="C383" s="331"/>
    </row>
    <row r="384" spans="1:3" ht="14.4" customHeight="1" x14ac:dyDescent="0.3">
      <c r="A384" s="331"/>
      <c r="B384" s="331"/>
      <c r="C384" s="331"/>
    </row>
    <row r="385" spans="1:3" ht="14.4" customHeight="1" x14ac:dyDescent="0.3">
      <c r="A385" s="331"/>
      <c r="B385" s="331"/>
      <c r="C385" s="331"/>
    </row>
    <row r="386" spans="1:3" ht="14.4" customHeight="1" x14ac:dyDescent="0.3">
      <c r="A386" s="331"/>
      <c r="B386" s="331"/>
      <c r="C386" s="331"/>
    </row>
    <row r="387" spans="1:3" ht="14.4" customHeight="1" x14ac:dyDescent="0.3">
      <c r="A387" s="331"/>
      <c r="B387" s="331"/>
      <c r="C387" s="331"/>
    </row>
    <row r="388" spans="1:3" ht="14.4" customHeight="1" x14ac:dyDescent="0.3">
      <c r="A388" s="331"/>
      <c r="B388" s="331"/>
      <c r="C388" s="331"/>
    </row>
    <row r="389" spans="1:3" ht="14.4" customHeight="1" x14ac:dyDescent="0.3">
      <c r="A389" s="331"/>
      <c r="B389" s="331"/>
      <c r="C389" s="331"/>
    </row>
    <row r="390" spans="1:3" ht="14.4" customHeight="1" x14ac:dyDescent="0.3">
      <c r="A390" s="331"/>
      <c r="B390" s="331"/>
      <c r="C390" s="331"/>
    </row>
    <row r="391" spans="1:3" ht="14.4" customHeight="1" x14ac:dyDescent="0.3">
      <c r="A391" s="331"/>
      <c r="B391" s="331"/>
      <c r="C391" s="331"/>
    </row>
    <row r="392" spans="1:3" ht="14.4" customHeight="1" x14ac:dyDescent="0.3">
      <c r="A392" s="331"/>
      <c r="B392" s="331"/>
      <c r="C392" s="331"/>
    </row>
    <row r="393" spans="1:3" ht="14.4" customHeight="1" x14ac:dyDescent="0.3">
      <c r="A393" s="331"/>
      <c r="B393" s="331"/>
      <c r="C393" s="331"/>
    </row>
    <row r="394" spans="1:3" ht="14.4" customHeight="1" x14ac:dyDescent="0.3">
      <c r="A394" s="331"/>
      <c r="B394" s="331"/>
      <c r="C394" s="331"/>
    </row>
    <row r="395" spans="1:3" ht="14.4" customHeight="1" x14ac:dyDescent="0.3">
      <c r="A395" s="331"/>
      <c r="B395" s="331"/>
      <c r="C395" s="331"/>
    </row>
    <row r="396" spans="1:3" ht="14.4" customHeight="1" x14ac:dyDescent="0.3">
      <c r="A396" s="331"/>
      <c r="B396" s="331"/>
      <c r="C396" s="331"/>
    </row>
    <row r="397" spans="1:3" ht="14.4" customHeight="1" x14ac:dyDescent="0.3">
      <c r="A397" s="331"/>
      <c r="B397" s="331"/>
      <c r="C397" s="331"/>
    </row>
    <row r="398" spans="1:3" ht="14.4" customHeight="1" x14ac:dyDescent="0.3">
      <c r="A398" s="331"/>
      <c r="B398" s="331"/>
      <c r="C398" s="331"/>
    </row>
    <row r="399" spans="1:3" ht="14.4" customHeight="1" x14ac:dyDescent="0.3">
      <c r="A399" s="331"/>
      <c r="B399" s="331"/>
      <c r="C399" s="331"/>
    </row>
    <row r="400" spans="1:3" ht="14.4" customHeight="1" x14ac:dyDescent="0.3">
      <c r="A400" s="331"/>
      <c r="B400" s="331"/>
      <c r="C400" s="331"/>
    </row>
    <row r="401" spans="1:3" ht="14.4" customHeight="1" x14ac:dyDescent="0.3">
      <c r="A401" s="331"/>
      <c r="B401" s="331"/>
      <c r="C401" s="331"/>
    </row>
    <row r="402" spans="1:3" ht="14.4" customHeight="1" x14ac:dyDescent="0.3">
      <c r="A402" s="331"/>
      <c r="B402" s="331"/>
      <c r="C402" s="331"/>
    </row>
    <row r="403" spans="1:3" ht="14.4" customHeight="1" x14ac:dyDescent="0.3">
      <c r="A403" s="331"/>
      <c r="B403" s="331"/>
      <c r="C403" s="331"/>
    </row>
    <row r="404" spans="1:3" ht="14.4" customHeight="1" x14ac:dyDescent="0.3">
      <c r="A404" s="331"/>
      <c r="B404" s="331"/>
      <c r="C404" s="331"/>
    </row>
    <row r="405" spans="1:3" ht="14.4" customHeight="1" x14ac:dyDescent="0.3">
      <c r="A405" s="331"/>
      <c r="B405" s="331"/>
      <c r="C405" s="331"/>
    </row>
    <row r="406" spans="1:3" ht="14.4" customHeight="1" x14ac:dyDescent="0.3">
      <c r="A406" s="331"/>
      <c r="B406" s="331"/>
      <c r="C406" s="331"/>
    </row>
    <row r="407" spans="1:3" ht="14.4" customHeight="1" x14ac:dyDescent="0.3">
      <c r="A407" s="331"/>
      <c r="B407" s="331"/>
      <c r="C407" s="331"/>
    </row>
    <row r="408" spans="1:3" ht="14.4" customHeight="1" x14ac:dyDescent="0.3">
      <c r="A408" s="331"/>
      <c r="B408" s="331"/>
      <c r="C408" s="331"/>
    </row>
    <row r="409" spans="1:3" ht="14.4" customHeight="1" x14ac:dyDescent="0.3">
      <c r="A409" s="331"/>
      <c r="B409" s="331"/>
      <c r="C409" s="331"/>
    </row>
    <row r="410" spans="1:3" ht="14.4" customHeight="1" x14ac:dyDescent="0.3">
      <c r="A410" s="331"/>
      <c r="B410" s="331"/>
      <c r="C410" s="331"/>
    </row>
    <row r="411" spans="1:3" ht="14.4" customHeight="1" x14ac:dyDescent="0.3">
      <c r="A411" s="331"/>
      <c r="B411" s="331"/>
      <c r="C411" s="331"/>
    </row>
    <row r="412" spans="1:3" ht="14.4" customHeight="1" x14ac:dyDescent="0.3">
      <c r="A412" s="331"/>
      <c r="B412" s="331"/>
      <c r="C412" s="331"/>
    </row>
    <row r="413" spans="1:3" ht="14.4" customHeight="1" x14ac:dyDescent="0.3">
      <c r="A413" s="331"/>
      <c r="B413" s="331"/>
      <c r="C413" s="331"/>
    </row>
    <row r="414" spans="1:3" ht="14.4" customHeight="1" x14ac:dyDescent="0.3">
      <c r="A414" s="331"/>
      <c r="B414" s="331"/>
      <c r="C414" s="331"/>
    </row>
    <row r="415" spans="1:3" ht="14.4" customHeight="1" x14ac:dyDescent="0.3">
      <c r="A415" s="331"/>
      <c r="B415" s="331"/>
      <c r="C415" s="331"/>
    </row>
    <row r="416" spans="1:3" ht="14.4" customHeight="1" x14ac:dyDescent="0.3">
      <c r="A416" s="331"/>
      <c r="B416" s="331"/>
      <c r="C416" s="331"/>
    </row>
    <row r="417" spans="1:3" ht="14.4" customHeight="1" x14ac:dyDescent="0.3">
      <c r="A417" s="331"/>
      <c r="B417" s="331"/>
      <c r="C417" s="331"/>
    </row>
    <row r="418" spans="1:3" ht="14.4" customHeight="1" x14ac:dyDescent="0.3">
      <c r="A418" s="331"/>
      <c r="B418" s="331"/>
      <c r="C418" s="331"/>
    </row>
    <row r="419" spans="1:3" ht="14.4" customHeight="1" x14ac:dyDescent="0.3">
      <c r="A419" s="331"/>
      <c r="B419" s="331"/>
      <c r="C419" s="331"/>
    </row>
    <row r="420" spans="1:3" ht="14.4" customHeight="1" x14ac:dyDescent="0.3">
      <c r="A420" s="331"/>
      <c r="B420" s="331"/>
      <c r="C420" s="331"/>
    </row>
    <row r="421" spans="1:3" ht="14.4" customHeight="1" x14ac:dyDescent="0.3">
      <c r="A421" s="331"/>
      <c r="B421" s="331"/>
      <c r="C421" s="331"/>
    </row>
    <row r="422" spans="1:3" ht="14.4" customHeight="1" x14ac:dyDescent="0.3">
      <c r="A422" s="331"/>
      <c r="B422" s="331"/>
      <c r="C422" s="331"/>
    </row>
    <row r="423" spans="1:3" ht="14.4" customHeight="1" x14ac:dyDescent="0.3">
      <c r="A423" s="331"/>
      <c r="B423" s="331"/>
      <c r="C423" s="331"/>
    </row>
    <row r="424" spans="1:3" ht="14.4" customHeight="1" x14ac:dyDescent="0.3">
      <c r="A424" s="331"/>
      <c r="B424" s="331"/>
      <c r="C424" s="331"/>
    </row>
    <row r="425" spans="1:3" ht="14.4" customHeight="1" x14ac:dyDescent="0.3">
      <c r="A425" s="331"/>
      <c r="B425" s="331"/>
      <c r="C425" s="331"/>
    </row>
    <row r="426" spans="1:3" ht="14.4" customHeight="1" x14ac:dyDescent="0.3">
      <c r="A426" s="331"/>
      <c r="B426" s="331"/>
      <c r="C426" s="331"/>
    </row>
    <row r="427" spans="1:3" ht="14.4" customHeight="1" x14ac:dyDescent="0.3">
      <c r="A427" s="331"/>
      <c r="B427" s="331"/>
      <c r="C427" s="331"/>
    </row>
    <row r="428" spans="1:3" ht="14.4" customHeight="1" x14ac:dyDescent="0.3">
      <c r="A428" s="331"/>
      <c r="B428" s="331"/>
      <c r="C428" s="331"/>
    </row>
    <row r="429" spans="1:3" ht="14.4" customHeight="1" x14ac:dyDescent="0.3">
      <c r="A429" s="331"/>
      <c r="B429" s="331"/>
      <c r="C429" s="331"/>
    </row>
    <row r="430" spans="1:3" ht="14.4" customHeight="1" x14ac:dyDescent="0.3">
      <c r="A430" s="331"/>
      <c r="B430" s="331"/>
      <c r="C430" s="331"/>
    </row>
    <row r="431" spans="1:3" ht="14.4" customHeight="1" x14ac:dyDescent="0.3">
      <c r="A431" s="331"/>
      <c r="B431" s="331"/>
      <c r="C431" s="331"/>
    </row>
    <row r="432" spans="1:3" ht="14.4" customHeight="1" x14ac:dyDescent="0.3">
      <c r="A432" s="331"/>
      <c r="B432" s="331"/>
      <c r="C432" s="331"/>
    </row>
    <row r="433" spans="1:3" ht="14.4" customHeight="1" x14ac:dyDescent="0.3">
      <c r="A433" s="331"/>
      <c r="B433" s="331"/>
      <c r="C433" s="331"/>
    </row>
    <row r="434" spans="1:3" ht="14.4" customHeight="1" x14ac:dyDescent="0.3">
      <c r="A434" s="331"/>
      <c r="B434" s="331"/>
      <c r="C434" s="331"/>
    </row>
    <row r="435" spans="1:3" ht="14.4" customHeight="1" x14ac:dyDescent="0.3">
      <c r="A435" s="331"/>
      <c r="B435" s="331"/>
      <c r="C435" s="331"/>
    </row>
    <row r="436" spans="1:3" ht="14.4" customHeight="1" x14ac:dyDescent="0.3">
      <c r="A436" s="331"/>
      <c r="B436" s="331"/>
      <c r="C436" s="331"/>
    </row>
    <row r="437" spans="1:3" ht="14.4" customHeight="1" x14ac:dyDescent="0.3">
      <c r="A437" s="331"/>
      <c r="B437" s="331"/>
      <c r="C437" s="331"/>
    </row>
    <row r="438" spans="1:3" ht="14.4" customHeight="1" x14ac:dyDescent="0.3">
      <c r="A438" s="331"/>
      <c r="B438" s="331"/>
      <c r="C438" s="331"/>
    </row>
    <row r="439" spans="1:3" ht="14.4" customHeight="1" x14ac:dyDescent="0.3">
      <c r="A439" s="331"/>
      <c r="B439" s="331"/>
      <c r="C439" s="331"/>
    </row>
    <row r="440" spans="1:3" ht="14.4" customHeight="1" x14ac:dyDescent="0.3">
      <c r="A440" s="331"/>
      <c r="B440" s="331"/>
      <c r="C440" s="331"/>
    </row>
    <row r="441" spans="1:3" ht="14.4" customHeight="1" x14ac:dyDescent="0.3">
      <c r="A441" s="331"/>
      <c r="B441" s="331"/>
      <c r="C441" s="331"/>
    </row>
    <row r="442" spans="1:3" ht="14.4" customHeight="1" x14ac:dyDescent="0.3">
      <c r="A442" s="331"/>
      <c r="B442" s="331"/>
      <c r="C442" s="331"/>
    </row>
    <row r="443" spans="1:3" ht="14.4" customHeight="1" x14ac:dyDescent="0.3">
      <c r="A443" s="331"/>
      <c r="B443" s="331"/>
      <c r="C443" s="331"/>
    </row>
    <row r="444" spans="1:3" ht="14.4" customHeight="1" x14ac:dyDescent="0.3">
      <c r="A444" s="331"/>
      <c r="B444" s="331"/>
      <c r="C444" s="331"/>
    </row>
    <row r="445" spans="1:3" ht="14.4" customHeight="1" x14ac:dyDescent="0.3">
      <c r="A445" s="331"/>
      <c r="B445" s="331"/>
      <c r="C445" s="331"/>
    </row>
    <row r="446" spans="1:3" ht="14.4" customHeight="1" x14ac:dyDescent="0.3">
      <c r="A446" s="331"/>
      <c r="B446" s="331"/>
      <c r="C446" s="331"/>
    </row>
    <row r="447" spans="1:3" ht="14.4" customHeight="1" x14ac:dyDescent="0.3">
      <c r="A447" s="331"/>
      <c r="B447" s="331"/>
      <c r="C447" s="331"/>
    </row>
    <row r="448" spans="1:3" ht="14.4" customHeight="1" x14ac:dyDescent="0.3">
      <c r="A448" s="331"/>
      <c r="B448" s="331"/>
      <c r="C448" s="331"/>
    </row>
    <row r="449" spans="1:3" ht="14.4" customHeight="1" x14ac:dyDescent="0.3">
      <c r="A449" s="331"/>
      <c r="B449" s="331"/>
      <c r="C449" s="331"/>
    </row>
    <row r="450" spans="1:3" ht="14.4" customHeight="1" x14ac:dyDescent="0.3">
      <c r="A450" s="331"/>
      <c r="B450" s="331"/>
      <c r="C450" s="331"/>
    </row>
    <row r="451" spans="1:3" ht="14.4" customHeight="1" x14ac:dyDescent="0.3">
      <c r="A451" s="331"/>
      <c r="B451" s="331"/>
      <c r="C451" s="331"/>
    </row>
    <row r="452" spans="1:3" ht="14.4" customHeight="1" x14ac:dyDescent="0.3">
      <c r="A452" s="331"/>
      <c r="B452" s="331"/>
      <c r="C452" s="331"/>
    </row>
    <row r="453" spans="1:3" ht="14.4" customHeight="1" x14ac:dyDescent="0.3">
      <c r="A453" s="331"/>
      <c r="B453" s="331"/>
      <c r="C453" s="331"/>
    </row>
    <row r="454" spans="1:3" ht="14.4" customHeight="1" x14ac:dyDescent="0.3">
      <c r="A454" s="331"/>
      <c r="B454" s="331"/>
      <c r="C454" s="331"/>
    </row>
    <row r="455" spans="1:3" ht="14.4" customHeight="1" x14ac:dyDescent="0.3">
      <c r="A455" s="331"/>
      <c r="B455" s="331"/>
      <c r="C455" s="331"/>
    </row>
    <row r="456" spans="1:3" ht="14.4" customHeight="1" x14ac:dyDescent="0.3">
      <c r="A456" s="331"/>
      <c r="B456" s="331"/>
      <c r="C456" s="331"/>
    </row>
    <row r="457" spans="1:3" ht="14.4" customHeight="1" x14ac:dyDescent="0.3">
      <c r="A457" s="331"/>
      <c r="B457" s="331"/>
      <c r="C457" s="331"/>
    </row>
    <row r="458" spans="1:3" ht="14.4" customHeight="1" x14ac:dyDescent="0.3">
      <c r="A458" s="331"/>
      <c r="B458" s="331"/>
      <c r="C458" s="331"/>
    </row>
    <row r="459" spans="1:3" ht="14.4" customHeight="1" x14ac:dyDescent="0.3">
      <c r="A459" s="331"/>
      <c r="B459" s="331"/>
      <c r="C459" s="331"/>
    </row>
    <row r="460" spans="1:3" ht="14.4" customHeight="1" x14ac:dyDescent="0.3">
      <c r="A460" s="331"/>
      <c r="B460" s="331"/>
      <c r="C460" s="331"/>
    </row>
    <row r="461" spans="1:3" ht="14.4" customHeight="1" x14ac:dyDescent="0.3">
      <c r="A461" s="331"/>
      <c r="B461" s="331"/>
      <c r="C461" s="331"/>
    </row>
    <row r="462" spans="1:3" ht="14.4" customHeight="1" x14ac:dyDescent="0.3">
      <c r="A462" s="331"/>
      <c r="B462" s="331"/>
      <c r="C462" s="331"/>
    </row>
    <row r="463" spans="1:3" ht="14.4" customHeight="1" x14ac:dyDescent="0.3">
      <c r="A463" s="331"/>
      <c r="B463" s="331"/>
      <c r="C463" s="331"/>
    </row>
    <row r="464" spans="1:3" ht="14.4" customHeight="1" x14ac:dyDescent="0.3">
      <c r="A464" s="331"/>
      <c r="B464" s="331"/>
      <c r="C464" s="331"/>
    </row>
    <row r="465" spans="1:3" ht="14.4" customHeight="1" x14ac:dyDescent="0.3">
      <c r="A465" s="331"/>
      <c r="B465" s="331"/>
      <c r="C465" s="331"/>
    </row>
    <row r="466" spans="1:3" ht="14.4" customHeight="1" x14ac:dyDescent="0.3">
      <c r="A466" s="331"/>
      <c r="B466" s="331"/>
      <c r="C466" s="331"/>
    </row>
    <row r="467" spans="1:3" ht="14.4" customHeight="1" x14ac:dyDescent="0.3">
      <c r="A467" s="331"/>
      <c r="B467" s="331"/>
      <c r="C467" s="331"/>
    </row>
    <row r="468" spans="1:3" ht="14.4" customHeight="1" x14ac:dyDescent="0.3">
      <c r="A468" s="331"/>
      <c r="B468" s="331"/>
      <c r="C468" s="331"/>
    </row>
    <row r="469" spans="1:3" ht="14.4" customHeight="1" x14ac:dyDescent="0.3">
      <c r="A469" s="331"/>
      <c r="B469" s="331"/>
      <c r="C469" s="331"/>
    </row>
    <row r="470" spans="1:3" ht="14.4" customHeight="1" x14ac:dyDescent="0.3">
      <c r="A470" s="331"/>
      <c r="B470" s="331"/>
      <c r="C470" s="331"/>
    </row>
    <row r="471" spans="1:3" ht="14.4" customHeight="1" x14ac:dyDescent="0.3">
      <c r="A471" s="331"/>
      <c r="B471" s="331"/>
      <c r="C471" s="331"/>
    </row>
    <row r="472" spans="1:3" ht="14.4" customHeight="1" x14ac:dyDescent="0.3">
      <c r="A472" s="331"/>
      <c r="B472" s="331"/>
      <c r="C472" s="331"/>
    </row>
    <row r="473" spans="1:3" ht="14.4" customHeight="1" x14ac:dyDescent="0.3">
      <c r="A473" s="331"/>
      <c r="B473" s="331"/>
      <c r="C473" s="331"/>
    </row>
    <row r="474" spans="1:3" ht="14.4" customHeight="1" x14ac:dyDescent="0.3">
      <c r="A474" s="331"/>
      <c r="B474" s="331"/>
      <c r="C474" s="331"/>
    </row>
    <row r="475" spans="1:3" ht="14.4" customHeight="1" x14ac:dyDescent="0.3">
      <c r="A475" s="331"/>
      <c r="B475" s="331"/>
      <c r="C475" s="331"/>
    </row>
    <row r="476" spans="1:3" ht="14.4" customHeight="1" x14ac:dyDescent="0.3">
      <c r="A476" s="331"/>
      <c r="B476" s="331"/>
      <c r="C476" s="331"/>
    </row>
    <row r="477" spans="1:3" ht="14.4" customHeight="1" x14ac:dyDescent="0.3">
      <c r="A477" s="331"/>
      <c r="B477" s="331"/>
      <c r="C477" s="331"/>
    </row>
    <row r="478" spans="1:3" ht="14.4" customHeight="1" x14ac:dyDescent="0.3">
      <c r="A478" s="331"/>
      <c r="B478" s="331"/>
      <c r="C478" s="331"/>
    </row>
    <row r="479" spans="1:3" ht="14.4" customHeight="1" x14ac:dyDescent="0.3">
      <c r="A479" s="331"/>
      <c r="B479" s="331"/>
      <c r="C479" s="331"/>
    </row>
    <row r="480" spans="1:3" ht="14.4" customHeight="1" x14ac:dyDescent="0.3">
      <c r="A480" s="331"/>
      <c r="B480" s="331"/>
      <c r="C480" s="331"/>
    </row>
    <row r="481" spans="1:3" ht="14.4" customHeight="1" x14ac:dyDescent="0.3">
      <c r="A481" s="331"/>
      <c r="B481" s="331"/>
      <c r="C481" s="331"/>
    </row>
    <row r="482" spans="1:3" ht="14.4" customHeight="1" x14ac:dyDescent="0.3">
      <c r="A482" s="331"/>
      <c r="B482" s="331"/>
      <c r="C482" s="331"/>
    </row>
    <row r="483" spans="1:3" ht="14.4" customHeight="1" x14ac:dyDescent="0.3">
      <c r="A483" s="331"/>
      <c r="B483" s="331"/>
      <c r="C483" s="331"/>
    </row>
    <row r="484" spans="1:3" ht="14.4" customHeight="1" x14ac:dyDescent="0.3">
      <c r="A484" s="331"/>
      <c r="B484" s="331"/>
      <c r="C484" s="331"/>
    </row>
    <row r="485" spans="1:3" ht="14.4" customHeight="1" x14ac:dyDescent="0.3">
      <c r="A485" s="331"/>
      <c r="B485" s="331"/>
      <c r="C485" s="331"/>
    </row>
    <row r="486" spans="1:3" ht="14.4" customHeight="1" x14ac:dyDescent="0.3">
      <c r="A486" s="331"/>
      <c r="B486" s="331"/>
      <c r="C486" s="331"/>
    </row>
    <row r="487" spans="1:3" ht="14.4" customHeight="1" x14ac:dyDescent="0.3">
      <c r="A487" s="331"/>
      <c r="B487" s="331"/>
      <c r="C487" s="331"/>
    </row>
    <row r="488" spans="1:3" ht="14.4" customHeight="1" x14ac:dyDescent="0.3">
      <c r="A488" s="331"/>
      <c r="B488" s="331"/>
      <c r="C488" s="331"/>
    </row>
    <row r="489" spans="1:3" ht="14.4" customHeight="1" x14ac:dyDescent="0.3">
      <c r="A489" s="331"/>
      <c r="B489" s="331"/>
      <c r="C489" s="331"/>
    </row>
    <row r="490" spans="1:3" ht="14.4" customHeight="1" x14ac:dyDescent="0.3">
      <c r="A490" s="331"/>
      <c r="B490" s="331"/>
      <c r="C490" s="331"/>
    </row>
    <row r="491" spans="1:3" ht="14.4" customHeight="1" x14ac:dyDescent="0.3">
      <c r="A491" s="331"/>
      <c r="B491" s="331"/>
      <c r="C491" s="331"/>
    </row>
    <row r="492" spans="1:3" ht="14.4" customHeight="1" x14ac:dyDescent="0.3">
      <c r="A492" s="331"/>
      <c r="B492" s="331"/>
      <c r="C492" s="331"/>
    </row>
    <row r="493" spans="1:3" ht="14.4" customHeight="1" x14ac:dyDescent="0.3">
      <c r="A493" s="331"/>
      <c r="B493" s="331"/>
      <c r="C493" s="331"/>
    </row>
    <row r="494" spans="1:3" ht="14.4" customHeight="1" x14ac:dyDescent="0.3">
      <c r="A494" s="331"/>
      <c r="B494" s="331"/>
      <c r="C494" s="331"/>
    </row>
    <row r="495" spans="1:3" ht="14.4" customHeight="1" x14ac:dyDescent="0.3">
      <c r="A495" s="331"/>
      <c r="B495" s="331"/>
      <c r="C495" s="331"/>
    </row>
    <row r="496" spans="1:3" ht="14.4" customHeight="1" x14ac:dyDescent="0.3">
      <c r="A496" s="331"/>
      <c r="B496" s="331"/>
      <c r="C496" s="331"/>
    </row>
    <row r="497" spans="1:3" ht="14.4" customHeight="1" x14ac:dyDescent="0.3">
      <c r="A497" s="331"/>
      <c r="B497" s="331"/>
      <c r="C497" s="331"/>
    </row>
    <row r="498" spans="1:3" ht="14.4" customHeight="1" x14ac:dyDescent="0.3">
      <c r="A498" s="331"/>
      <c r="B498" s="331"/>
      <c r="C498" s="331"/>
    </row>
    <row r="499" spans="1:3" ht="14.4" customHeight="1" x14ac:dyDescent="0.3">
      <c r="A499" s="331"/>
      <c r="B499" s="331"/>
      <c r="C499" s="331"/>
    </row>
    <row r="500" spans="1:3" ht="14.4" customHeight="1" x14ac:dyDescent="0.3">
      <c r="A500" s="331"/>
      <c r="B500" s="331"/>
      <c r="C500" s="331"/>
    </row>
    <row r="501" spans="1:3" ht="14.4" customHeight="1" x14ac:dyDescent="0.3">
      <c r="A501" s="331"/>
      <c r="B501" s="331"/>
      <c r="C501" s="331"/>
    </row>
    <row r="502" spans="1:3" ht="14.4" customHeight="1" x14ac:dyDescent="0.3">
      <c r="A502" s="331"/>
      <c r="B502" s="331"/>
      <c r="C502" s="331"/>
    </row>
    <row r="503" spans="1:3" ht="14.4" customHeight="1" x14ac:dyDescent="0.3">
      <c r="A503" s="331"/>
      <c r="B503" s="331"/>
      <c r="C503" s="331"/>
    </row>
    <row r="504" spans="1:3" ht="14.4" customHeight="1" x14ac:dyDescent="0.3">
      <c r="A504" s="331"/>
      <c r="B504" s="331"/>
      <c r="C504" s="331"/>
    </row>
    <row r="505" spans="1:3" ht="14.4" customHeight="1" x14ac:dyDescent="0.3">
      <c r="A505" s="331"/>
      <c r="B505" s="331"/>
      <c r="C505" s="331"/>
    </row>
    <row r="506" spans="1:3" ht="14.4" customHeight="1" x14ac:dyDescent="0.3">
      <c r="A506" s="331"/>
      <c r="B506" s="331"/>
      <c r="C506" s="331"/>
    </row>
    <row r="507" spans="1:3" ht="14.4" customHeight="1" x14ac:dyDescent="0.3">
      <c r="A507" s="331"/>
      <c r="B507" s="331"/>
      <c r="C507" s="331"/>
    </row>
    <row r="508" spans="1:3" ht="14.4" customHeight="1" x14ac:dyDescent="0.3">
      <c r="A508" s="331"/>
      <c r="B508" s="331"/>
      <c r="C508" s="331"/>
    </row>
    <row r="509" spans="1:3" ht="14.4" customHeight="1" x14ac:dyDescent="0.3">
      <c r="A509" s="331"/>
      <c r="B509" s="331"/>
      <c r="C509" s="331"/>
    </row>
    <row r="510" spans="1:3" ht="14.4" customHeight="1" x14ac:dyDescent="0.3">
      <c r="A510" s="331"/>
      <c r="B510" s="331"/>
      <c r="C510" s="331"/>
    </row>
    <row r="511" spans="1:3" ht="14.4" customHeight="1" x14ac:dyDescent="0.3">
      <c r="A511" s="331"/>
      <c r="B511" s="331"/>
      <c r="C511" s="331"/>
    </row>
    <row r="512" spans="1:3" ht="14.4" customHeight="1" x14ac:dyDescent="0.3">
      <c r="A512" s="331"/>
      <c r="B512" s="331"/>
      <c r="C512" s="331"/>
    </row>
    <row r="513" spans="1:3" ht="14.4" customHeight="1" x14ac:dyDescent="0.3">
      <c r="A513" s="331"/>
      <c r="B513" s="331"/>
      <c r="C513" s="331"/>
    </row>
    <row r="514" spans="1:3" ht="14.4" customHeight="1" x14ac:dyDescent="0.3">
      <c r="A514" s="331"/>
      <c r="B514" s="331"/>
      <c r="C514" s="331"/>
    </row>
    <row r="515" spans="1:3" ht="14.4" customHeight="1" x14ac:dyDescent="0.3">
      <c r="A515" s="331"/>
      <c r="B515" s="331"/>
      <c r="C515" s="331"/>
    </row>
    <row r="516" spans="1:3" ht="14.4" customHeight="1" x14ac:dyDescent="0.3">
      <c r="A516" s="331"/>
      <c r="B516" s="331"/>
      <c r="C516" s="331"/>
    </row>
    <row r="517" spans="1:3" ht="14.4" customHeight="1" x14ac:dyDescent="0.3">
      <c r="A517" s="331"/>
      <c r="B517" s="331"/>
      <c r="C517" s="331"/>
    </row>
    <row r="518" spans="1:3" ht="14.4" customHeight="1" x14ac:dyDescent="0.3">
      <c r="A518" s="331"/>
      <c r="B518" s="331"/>
      <c r="C518" s="331"/>
    </row>
    <row r="519" spans="1:3" ht="14.4" customHeight="1" x14ac:dyDescent="0.3">
      <c r="A519" s="331"/>
      <c r="B519" s="331"/>
      <c r="C519" s="331"/>
    </row>
    <row r="520" spans="1:3" ht="14.4" customHeight="1" x14ac:dyDescent="0.3">
      <c r="A520" s="331"/>
      <c r="B520" s="331"/>
      <c r="C520" s="331"/>
    </row>
    <row r="521" spans="1:3" ht="14.4" customHeight="1" x14ac:dyDescent="0.3">
      <c r="A521" s="331"/>
      <c r="B521" s="331"/>
      <c r="C521" s="331"/>
    </row>
    <row r="522" spans="1:3" ht="14.4" customHeight="1" x14ac:dyDescent="0.3">
      <c r="A522" s="331"/>
      <c r="B522" s="331"/>
      <c r="C522" s="331"/>
    </row>
    <row r="523" spans="1:3" ht="14.4" customHeight="1" x14ac:dyDescent="0.3">
      <c r="A523" s="331"/>
      <c r="B523" s="331"/>
      <c r="C523" s="331"/>
    </row>
    <row r="524" spans="1:3" ht="14.4" customHeight="1" x14ac:dyDescent="0.3">
      <c r="A524" s="331"/>
      <c r="B524" s="331"/>
      <c r="C524" s="331"/>
    </row>
    <row r="525" spans="1:3" ht="14.4" customHeight="1" x14ac:dyDescent="0.3">
      <c r="A525" s="331"/>
      <c r="B525" s="331"/>
      <c r="C525" s="331"/>
    </row>
    <row r="526" spans="1:3" ht="14.4" customHeight="1" x14ac:dyDescent="0.3">
      <c r="A526" s="331"/>
      <c r="B526" s="331"/>
      <c r="C526" s="331"/>
    </row>
    <row r="527" spans="1:3" ht="14.4" customHeight="1" x14ac:dyDescent="0.3">
      <c r="A527" s="331"/>
      <c r="B527" s="331"/>
      <c r="C527" s="331"/>
    </row>
    <row r="528" spans="1:3" ht="14.4" customHeight="1" x14ac:dyDescent="0.3">
      <c r="A528" s="331"/>
      <c r="B528" s="331"/>
      <c r="C528" s="331"/>
    </row>
    <row r="529" spans="1:3" ht="14.4" customHeight="1" x14ac:dyDescent="0.3">
      <c r="A529" s="331"/>
      <c r="B529" s="331"/>
      <c r="C529" s="331"/>
    </row>
    <row r="530" spans="1:3" ht="14.4" customHeight="1" x14ac:dyDescent="0.3">
      <c r="A530" s="331"/>
      <c r="B530" s="331"/>
      <c r="C530" s="331"/>
    </row>
    <row r="531" spans="1:3" ht="14.4" customHeight="1" x14ac:dyDescent="0.3">
      <c r="A531" s="331"/>
      <c r="B531" s="331"/>
      <c r="C531" s="331"/>
    </row>
    <row r="532" spans="1:3" ht="14.4" customHeight="1" x14ac:dyDescent="0.3">
      <c r="A532" s="331"/>
      <c r="B532" s="331"/>
      <c r="C532" s="331"/>
    </row>
    <row r="533" spans="1:3" ht="14.4" customHeight="1" x14ac:dyDescent="0.3">
      <c r="A533" s="331"/>
      <c r="B533" s="331"/>
      <c r="C533" s="331"/>
    </row>
    <row r="534" spans="1:3" ht="14.4" customHeight="1" x14ac:dyDescent="0.3">
      <c r="A534" s="331"/>
      <c r="B534" s="331"/>
      <c r="C534" s="331"/>
    </row>
    <row r="535" spans="1:3" ht="14.4" customHeight="1" x14ac:dyDescent="0.3">
      <c r="A535" s="331"/>
      <c r="B535" s="331"/>
      <c r="C535" s="331"/>
    </row>
    <row r="536" spans="1:3" ht="14.4" customHeight="1" x14ac:dyDescent="0.3">
      <c r="A536" s="331"/>
      <c r="B536" s="331"/>
      <c r="C536" s="331"/>
    </row>
    <row r="537" spans="1:3" ht="14.4" customHeight="1" x14ac:dyDescent="0.3">
      <c r="A537" s="331"/>
      <c r="B537" s="331"/>
      <c r="C537" s="331"/>
    </row>
    <row r="538" spans="1:3" ht="14.4" customHeight="1" x14ac:dyDescent="0.3">
      <c r="A538" s="331"/>
      <c r="B538" s="331"/>
      <c r="C538" s="331"/>
    </row>
    <row r="539" spans="1:3" ht="14.4" customHeight="1" x14ac:dyDescent="0.3">
      <c r="A539" s="331"/>
      <c r="B539" s="331"/>
      <c r="C539" s="331"/>
    </row>
    <row r="540" spans="1:3" ht="14.4" customHeight="1" x14ac:dyDescent="0.3">
      <c r="A540" s="331"/>
      <c r="B540" s="331"/>
      <c r="C540" s="331"/>
    </row>
    <row r="541" spans="1:3" ht="14.4" customHeight="1" x14ac:dyDescent="0.3">
      <c r="A541" s="331"/>
      <c r="B541" s="331"/>
      <c r="C541" s="331"/>
    </row>
    <row r="542" spans="1:3" ht="14.4" customHeight="1" x14ac:dyDescent="0.3">
      <c r="A542" s="331"/>
      <c r="B542" s="331"/>
      <c r="C542" s="331"/>
    </row>
    <row r="543" spans="1:3" ht="14.4" customHeight="1" x14ac:dyDescent="0.3">
      <c r="A543" s="331"/>
      <c r="B543" s="331"/>
      <c r="C543" s="331"/>
    </row>
    <row r="544" spans="1:3" ht="14.4" customHeight="1" x14ac:dyDescent="0.3">
      <c r="A544" s="331"/>
      <c r="B544" s="331"/>
      <c r="C544" s="331"/>
    </row>
    <row r="545" spans="1:3" ht="14.4" customHeight="1" x14ac:dyDescent="0.3">
      <c r="A545" s="331"/>
      <c r="B545" s="331"/>
      <c r="C545" s="331"/>
    </row>
    <row r="546" spans="1:3" ht="14.4" customHeight="1" x14ac:dyDescent="0.3">
      <c r="A546" s="331"/>
      <c r="B546" s="331"/>
      <c r="C546" s="331"/>
    </row>
    <row r="547" spans="1:3" ht="14.4" customHeight="1" x14ac:dyDescent="0.3">
      <c r="A547" s="331"/>
      <c r="B547" s="331"/>
      <c r="C547" s="331"/>
    </row>
    <row r="548" spans="1:3" ht="14.4" customHeight="1" x14ac:dyDescent="0.3">
      <c r="A548" s="331"/>
      <c r="B548" s="331"/>
      <c r="C548" s="331"/>
    </row>
    <row r="549" spans="1:3" ht="14.4" customHeight="1" x14ac:dyDescent="0.3">
      <c r="A549" s="331"/>
      <c r="B549" s="331"/>
      <c r="C549" s="331"/>
    </row>
    <row r="550" spans="1:3" ht="14.4" customHeight="1" x14ac:dyDescent="0.3">
      <c r="A550" s="331"/>
      <c r="B550" s="331"/>
      <c r="C550" s="331"/>
    </row>
    <row r="551" spans="1:3" ht="14.4" customHeight="1" x14ac:dyDescent="0.3">
      <c r="A551" s="331"/>
      <c r="B551" s="331"/>
      <c r="C551" s="331"/>
    </row>
    <row r="552" spans="1:3" ht="14.4" customHeight="1" x14ac:dyDescent="0.3">
      <c r="A552" s="331"/>
      <c r="B552" s="331"/>
      <c r="C552" s="331"/>
    </row>
    <row r="553" spans="1:3" ht="14.4" customHeight="1" x14ac:dyDescent="0.3">
      <c r="A553" s="331"/>
      <c r="B553" s="331"/>
      <c r="C553" s="331"/>
    </row>
    <row r="554" spans="1:3" ht="14.4" customHeight="1" x14ac:dyDescent="0.3">
      <c r="A554" s="331"/>
      <c r="B554" s="331"/>
      <c r="C554" s="331"/>
    </row>
    <row r="555" spans="1:3" ht="14.4" customHeight="1" x14ac:dyDescent="0.3">
      <c r="A555" s="331"/>
      <c r="B555" s="331"/>
      <c r="C555" s="331"/>
    </row>
    <row r="556" spans="1:3" ht="14.4" customHeight="1" x14ac:dyDescent="0.3">
      <c r="A556" s="331"/>
      <c r="B556" s="331"/>
      <c r="C556" s="331"/>
    </row>
    <row r="557" spans="1:3" ht="14.4" customHeight="1" x14ac:dyDescent="0.3">
      <c r="A557" s="331"/>
      <c r="B557" s="331"/>
      <c r="C557" s="331"/>
    </row>
    <row r="558" spans="1:3" ht="14.4" customHeight="1" x14ac:dyDescent="0.3">
      <c r="A558" s="331"/>
      <c r="B558" s="331"/>
      <c r="C558" s="331"/>
    </row>
    <row r="559" spans="1:3" ht="14.4" customHeight="1" x14ac:dyDescent="0.3">
      <c r="A559" s="331"/>
      <c r="B559" s="331"/>
      <c r="C559" s="331"/>
    </row>
    <row r="560" spans="1:3" ht="14.4" customHeight="1" x14ac:dyDescent="0.3">
      <c r="A560" s="331"/>
      <c r="B560" s="331"/>
      <c r="C560" s="331"/>
    </row>
    <row r="561" spans="1:3" ht="14.4" customHeight="1" x14ac:dyDescent="0.3">
      <c r="A561" s="331"/>
      <c r="B561" s="331"/>
      <c r="C561" s="331"/>
    </row>
    <row r="562" spans="1:3" ht="14.4" customHeight="1" x14ac:dyDescent="0.3">
      <c r="A562" s="331"/>
      <c r="B562" s="331"/>
      <c r="C562" s="331"/>
    </row>
    <row r="563" spans="1:3" ht="14.4" customHeight="1" x14ac:dyDescent="0.3">
      <c r="A563" s="331"/>
      <c r="B563" s="331"/>
      <c r="C563" s="331"/>
    </row>
    <row r="564" spans="1:3" ht="14.4" customHeight="1" x14ac:dyDescent="0.3">
      <c r="A564" s="331"/>
      <c r="B564" s="331"/>
      <c r="C564" s="331"/>
    </row>
    <row r="565" spans="1:3" ht="14.4" customHeight="1" x14ac:dyDescent="0.3">
      <c r="A565" s="331"/>
      <c r="B565" s="331"/>
      <c r="C565" s="331"/>
    </row>
    <row r="566" spans="1:3" ht="14.4" customHeight="1" x14ac:dyDescent="0.3">
      <c r="A566" s="331"/>
      <c r="B566" s="331"/>
      <c r="C566" s="331"/>
    </row>
    <row r="567" spans="1:3" ht="14.4" customHeight="1" x14ac:dyDescent="0.3">
      <c r="A567" s="331"/>
      <c r="B567" s="331"/>
      <c r="C567" s="331"/>
    </row>
    <row r="568" spans="1:3" ht="14.4" customHeight="1" x14ac:dyDescent="0.3">
      <c r="A568" s="331"/>
      <c r="B568" s="331"/>
      <c r="C568" s="331"/>
    </row>
    <row r="569" spans="1:3" ht="14.4" customHeight="1" x14ac:dyDescent="0.3">
      <c r="A569" s="331"/>
      <c r="B569" s="331"/>
      <c r="C569" s="331"/>
    </row>
    <row r="570" spans="1:3" ht="14.4" customHeight="1" x14ac:dyDescent="0.3">
      <c r="A570" s="331"/>
      <c r="B570" s="331"/>
      <c r="C570" s="331"/>
    </row>
    <row r="571" spans="1:3" ht="14.4" customHeight="1" x14ac:dyDescent="0.3">
      <c r="A571" s="331"/>
      <c r="B571" s="331"/>
      <c r="C571" s="331"/>
    </row>
    <row r="572" spans="1:3" ht="14.4" customHeight="1" x14ac:dyDescent="0.3">
      <c r="A572" s="331"/>
      <c r="B572" s="331"/>
      <c r="C572" s="331"/>
    </row>
    <row r="573" spans="1:3" ht="14.4" customHeight="1" x14ac:dyDescent="0.3">
      <c r="A573" s="331"/>
      <c r="B573" s="331"/>
      <c r="C573" s="331"/>
    </row>
    <row r="574" spans="1:3" ht="14.4" customHeight="1" x14ac:dyDescent="0.3">
      <c r="A574" s="331"/>
      <c r="B574" s="331"/>
      <c r="C574" s="331"/>
    </row>
    <row r="575" spans="1:3" ht="14.4" customHeight="1" x14ac:dyDescent="0.3">
      <c r="A575" s="331"/>
      <c r="B575" s="331"/>
      <c r="C575" s="331"/>
    </row>
    <row r="576" spans="1:3" ht="14.4" customHeight="1" x14ac:dyDescent="0.3">
      <c r="A576" s="331"/>
      <c r="B576" s="331"/>
      <c r="C576" s="331"/>
    </row>
    <row r="577" spans="1:3" ht="14.4" customHeight="1" x14ac:dyDescent="0.3">
      <c r="A577" s="331"/>
      <c r="B577" s="331"/>
      <c r="C577" s="331"/>
    </row>
    <row r="578" spans="1:3" ht="14.4" customHeight="1" x14ac:dyDescent="0.3">
      <c r="A578" s="331"/>
      <c r="B578" s="331"/>
      <c r="C578" s="331"/>
    </row>
    <row r="579" spans="1:3" ht="14.4" customHeight="1" x14ac:dyDescent="0.3">
      <c r="A579" s="331"/>
      <c r="B579" s="331"/>
      <c r="C579" s="331"/>
    </row>
    <row r="580" spans="1:3" ht="14.4" customHeight="1" x14ac:dyDescent="0.3">
      <c r="A580" s="331"/>
      <c r="B580" s="331"/>
      <c r="C580" s="331"/>
    </row>
    <row r="581" spans="1:3" ht="14.4" customHeight="1" x14ac:dyDescent="0.3">
      <c r="A581" s="331"/>
      <c r="B581" s="331"/>
      <c r="C581" s="331"/>
    </row>
    <row r="582" spans="1:3" ht="14.4" customHeight="1" x14ac:dyDescent="0.3">
      <c r="A582" s="331"/>
      <c r="B582" s="331"/>
      <c r="C582" s="331"/>
    </row>
    <row r="583" spans="1:3" ht="14.4" customHeight="1" x14ac:dyDescent="0.3">
      <c r="A583" s="331"/>
      <c r="B583" s="331"/>
      <c r="C583" s="331"/>
    </row>
    <row r="584" spans="1:3" ht="14.4" customHeight="1" x14ac:dyDescent="0.3">
      <c r="A584" s="331"/>
      <c r="B584" s="331"/>
      <c r="C584" s="331"/>
    </row>
    <row r="585" spans="1:3" ht="14.4" customHeight="1" x14ac:dyDescent="0.3">
      <c r="A585" s="331"/>
      <c r="B585" s="331"/>
      <c r="C585" s="331"/>
    </row>
    <row r="586" spans="1:3" ht="14.4" customHeight="1" x14ac:dyDescent="0.3">
      <c r="A586" s="331"/>
      <c r="B586" s="331"/>
      <c r="C586" s="331"/>
    </row>
    <row r="587" spans="1:3" ht="14.4" customHeight="1" x14ac:dyDescent="0.3">
      <c r="A587" s="331"/>
      <c r="B587" s="331"/>
      <c r="C587" s="331"/>
    </row>
    <row r="588" spans="1:3" ht="14.4" customHeight="1" x14ac:dyDescent="0.3">
      <c r="A588" s="331"/>
      <c r="B588" s="331"/>
      <c r="C588" s="331"/>
    </row>
    <row r="589" spans="1:3" ht="14.4" customHeight="1" x14ac:dyDescent="0.3">
      <c r="A589" s="331"/>
      <c r="B589" s="331"/>
      <c r="C589" s="331"/>
    </row>
    <row r="590" spans="1:3" ht="14.4" customHeight="1" x14ac:dyDescent="0.3">
      <c r="A590" s="331"/>
      <c r="B590" s="331"/>
      <c r="C590" s="331"/>
    </row>
    <row r="591" spans="1:3" ht="14.4" customHeight="1" x14ac:dyDescent="0.3">
      <c r="A591" s="331"/>
      <c r="B591" s="331"/>
      <c r="C591" s="331"/>
    </row>
    <row r="592" spans="1:3" ht="14.4" customHeight="1" x14ac:dyDescent="0.3">
      <c r="A592" s="331"/>
      <c r="B592" s="331"/>
      <c r="C592" s="331"/>
    </row>
    <row r="593" spans="1:3" ht="14.4" customHeight="1" x14ac:dyDescent="0.3">
      <c r="A593" s="331"/>
      <c r="B593" s="331"/>
      <c r="C593" s="331"/>
    </row>
    <row r="594" spans="1:3" ht="14.4" customHeight="1" x14ac:dyDescent="0.3">
      <c r="A594" s="331"/>
      <c r="B594" s="331"/>
      <c r="C594" s="331"/>
    </row>
    <row r="595" spans="1:3" ht="14.4" customHeight="1" x14ac:dyDescent="0.3">
      <c r="A595" s="331"/>
      <c r="B595" s="331"/>
      <c r="C595" s="331"/>
    </row>
    <row r="596" spans="1:3" ht="14.4" customHeight="1" x14ac:dyDescent="0.3">
      <c r="A596" s="331"/>
      <c r="B596" s="331"/>
      <c r="C596" s="331"/>
    </row>
    <row r="597" spans="1:3" ht="14.4" customHeight="1" x14ac:dyDescent="0.3">
      <c r="A597" s="331"/>
      <c r="B597" s="331"/>
      <c r="C597" s="331"/>
    </row>
    <row r="598" spans="1:3" ht="14.4" customHeight="1" x14ac:dyDescent="0.3">
      <c r="A598" s="331"/>
      <c r="B598" s="331"/>
      <c r="C598" s="331"/>
    </row>
    <row r="599" spans="1:3" ht="14.4" customHeight="1" x14ac:dyDescent="0.3">
      <c r="A599" s="331"/>
      <c r="B599" s="331"/>
      <c r="C599" s="331"/>
    </row>
    <row r="600" spans="1:3" ht="14.4" customHeight="1" x14ac:dyDescent="0.3">
      <c r="A600" s="331"/>
      <c r="B600" s="331"/>
      <c r="C600" s="331"/>
    </row>
    <row r="601" spans="1:3" ht="14.4" customHeight="1" x14ac:dyDescent="0.3">
      <c r="A601" s="331"/>
      <c r="B601" s="331"/>
      <c r="C601" s="331"/>
    </row>
    <row r="602" spans="1:3" ht="14.4" customHeight="1" x14ac:dyDescent="0.3">
      <c r="A602" s="331"/>
      <c r="B602" s="331"/>
      <c r="C602" s="331"/>
    </row>
    <row r="603" spans="1:3" ht="14.4" customHeight="1" x14ac:dyDescent="0.3">
      <c r="A603" s="331"/>
      <c r="B603" s="331"/>
      <c r="C603" s="331"/>
    </row>
    <row r="604" spans="1:3" ht="14.4" customHeight="1" x14ac:dyDescent="0.3">
      <c r="A604" s="331"/>
      <c r="B604" s="331"/>
      <c r="C604" s="331"/>
    </row>
    <row r="605" spans="1:3" ht="14.4" customHeight="1" x14ac:dyDescent="0.3">
      <c r="A605" s="331"/>
      <c r="B605" s="331"/>
      <c r="C605" s="331"/>
    </row>
    <row r="606" spans="1:3" ht="14.4" customHeight="1" x14ac:dyDescent="0.3">
      <c r="A606" s="331"/>
      <c r="B606" s="331"/>
      <c r="C606" s="331"/>
    </row>
    <row r="607" spans="1:3" ht="14.4" customHeight="1" x14ac:dyDescent="0.3">
      <c r="A607" s="331"/>
      <c r="B607" s="331"/>
      <c r="C607" s="331"/>
    </row>
    <row r="608" spans="1:3" ht="14.4" customHeight="1" x14ac:dyDescent="0.3">
      <c r="A608" s="331"/>
      <c r="B608" s="331"/>
      <c r="C608" s="331"/>
    </row>
    <row r="609" spans="1:3" ht="14.4" customHeight="1" x14ac:dyDescent="0.3">
      <c r="A609" s="331"/>
      <c r="B609" s="331"/>
      <c r="C609" s="331"/>
    </row>
    <row r="610" spans="1:3" ht="14.4" customHeight="1" x14ac:dyDescent="0.3">
      <c r="A610" s="331"/>
      <c r="B610" s="331"/>
      <c r="C610" s="331"/>
    </row>
    <row r="611" spans="1:3" ht="14.4" customHeight="1" x14ac:dyDescent="0.3">
      <c r="A611" s="331"/>
      <c r="B611" s="331"/>
      <c r="C611" s="331"/>
    </row>
    <row r="612" spans="1:3" ht="14.4" customHeight="1" x14ac:dyDescent="0.3">
      <c r="A612" s="331"/>
      <c r="B612" s="331"/>
      <c r="C612" s="331"/>
    </row>
    <row r="613" spans="1:3" ht="14.4" customHeight="1" x14ac:dyDescent="0.3">
      <c r="A613" s="331"/>
      <c r="B613" s="331"/>
      <c r="C613" s="331"/>
    </row>
    <row r="614" spans="1:3" ht="14.4" customHeight="1" x14ac:dyDescent="0.3">
      <c r="A614" s="331"/>
      <c r="B614" s="331"/>
      <c r="C614" s="331"/>
    </row>
    <row r="615" spans="1:3" ht="14.4" customHeight="1" x14ac:dyDescent="0.3">
      <c r="A615" s="331"/>
      <c r="B615" s="331"/>
      <c r="C615" s="331"/>
    </row>
    <row r="616" spans="1:3" ht="14.4" customHeight="1" x14ac:dyDescent="0.3">
      <c r="A616" s="331"/>
      <c r="B616" s="331"/>
      <c r="C616" s="331"/>
    </row>
    <row r="617" spans="1:3" ht="14.4" customHeight="1" x14ac:dyDescent="0.3">
      <c r="A617" s="331"/>
      <c r="B617" s="331"/>
      <c r="C617" s="331"/>
    </row>
    <row r="618" spans="1:3" ht="14.4" customHeight="1" x14ac:dyDescent="0.3">
      <c r="A618" s="331"/>
      <c r="B618" s="331"/>
      <c r="C618" s="331"/>
    </row>
    <row r="619" spans="1:3" ht="14.4" customHeight="1" x14ac:dyDescent="0.3">
      <c r="A619" s="331"/>
      <c r="B619" s="331"/>
      <c r="C619" s="331"/>
    </row>
    <row r="620" spans="1:3" ht="14.4" customHeight="1" x14ac:dyDescent="0.3">
      <c r="A620" s="331"/>
      <c r="B620" s="331"/>
      <c r="C620" s="331"/>
    </row>
    <row r="621" spans="1:3" ht="14.4" customHeight="1" x14ac:dyDescent="0.3">
      <c r="A621" s="331"/>
      <c r="B621" s="331"/>
      <c r="C621" s="331"/>
    </row>
    <row r="622" spans="1:3" ht="14.4" customHeight="1" x14ac:dyDescent="0.3">
      <c r="A622" s="331"/>
      <c r="B622" s="331"/>
      <c r="C622" s="331"/>
    </row>
    <row r="623" spans="1:3" ht="14.4" customHeight="1" x14ac:dyDescent="0.3">
      <c r="A623" s="331"/>
      <c r="B623" s="331"/>
      <c r="C623" s="331"/>
    </row>
    <row r="624" spans="1:3" ht="14.4" customHeight="1" x14ac:dyDescent="0.3">
      <c r="A624" s="331"/>
      <c r="B624" s="331"/>
      <c r="C624" s="331"/>
    </row>
    <row r="625" spans="1:3" ht="14.4" customHeight="1" x14ac:dyDescent="0.3">
      <c r="A625" s="331"/>
      <c r="B625" s="331"/>
      <c r="C625" s="331"/>
    </row>
    <row r="626" spans="1:3" ht="14.4" customHeight="1" x14ac:dyDescent="0.3">
      <c r="A626" s="331"/>
      <c r="B626" s="331"/>
      <c r="C626" s="331"/>
    </row>
    <row r="627" spans="1:3" ht="14.4" customHeight="1" x14ac:dyDescent="0.3">
      <c r="A627" s="331"/>
      <c r="B627" s="331"/>
      <c r="C627" s="331"/>
    </row>
    <row r="628" spans="1:3" ht="14.4" customHeight="1" x14ac:dyDescent="0.3">
      <c r="A628" s="331"/>
      <c r="B628" s="331"/>
      <c r="C628" s="331"/>
    </row>
    <row r="629" spans="1:3" ht="14.4" customHeight="1" x14ac:dyDescent="0.3">
      <c r="A629" s="331"/>
      <c r="B629" s="331"/>
      <c r="C629" s="331"/>
    </row>
    <row r="630" spans="1:3" ht="14.4" customHeight="1" x14ac:dyDescent="0.3">
      <c r="A630" s="331"/>
      <c r="B630" s="331"/>
      <c r="C630" s="331"/>
    </row>
    <row r="631" spans="1:3" ht="14.4" customHeight="1" x14ac:dyDescent="0.3">
      <c r="A631" s="331"/>
      <c r="B631" s="331"/>
      <c r="C631" s="331"/>
    </row>
    <row r="632" spans="1:3" ht="14.4" customHeight="1" x14ac:dyDescent="0.3">
      <c r="A632" s="331"/>
      <c r="B632" s="331"/>
      <c r="C632" s="331"/>
    </row>
    <row r="633" spans="1:3" ht="14.4" customHeight="1" x14ac:dyDescent="0.3">
      <c r="A633" s="331"/>
      <c r="B633" s="331"/>
      <c r="C633" s="331"/>
    </row>
    <row r="634" spans="1:3" ht="14.4" customHeight="1" x14ac:dyDescent="0.3">
      <c r="A634" s="331"/>
      <c r="B634" s="331"/>
      <c r="C634" s="331"/>
    </row>
    <row r="635" spans="1:3" ht="14.4" customHeight="1" x14ac:dyDescent="0.3">
      <c r="A635" s="331"/>
      <c r="B635" s="331"/>
      <c r="C635" s="331"/>
    </row>
    <row r="636" spans="1:3" ht="14.4" customHeight="1" x14ac:dyDescent="0.3">
      <c r="A636" s="331"/>
      <c r="B636" s="331"/>
      <c r="C636" s="331"/>
    </row>
    <row r="637" spans="1:3" ht="14.4" customHeight="1" x14ac:dyDescent="0.3">
      <c r="A637" s="331"/>
      <c r="B637" s="331"/>
      <c r="C637" s="331"/>
    </row>
    <row r="638" spans="1:3" ht="14.4" customHeight="1" x14ac:dyDescent="0.3">
      <c r="A638" s="331"/>
      <c r="B638" s="331"/>
      <c r="C638" s="331"/>
    </row>
    <row r="639" spans="1:3" ht="14.4" customHeight="1" x14ac:dyDescent="0.3">
      <c r="A639" s="331"/>
      <c r="B639" s="331"/>
      <c r="C639" s="331"/>
    </row>
    <row r="640" spans="1:3" ht="14.4" customHeight="1" x14ac:dyDescent="0.3">
      <c r="A640" s="331"/>
      <c r="B640" s="331"/>
      <c r="C640" s="331"/>
    </row>
    <row r="641" spans="1:3" ht="14.4" customHeight="1" x14ac:dyDescent="0.3">
      <c r="A641" s="331"/>
      <c r="B641" s="331"/>
      <c r="C641" s="331"/>
    </row>
    <row r="642" spans="1:3" ht="14.4" customHeight="1" x14ac:dyDescent="0.3">
      <c r="A642" s="331"/>
      <c r="B642" s="331"/>
      <c r="C642" s="331"/>
    </row>
    <row r="643" spans="1:3" ht="14.4" customHeight="1" x14ac:dyDescent="0.3">
      <c r="A643" s="331"/>
      <c r="B643" s="331"/>
      <c r="C643" s="331"/>
    </row>
    <row r="644" spans="1:3" ht="14.4" customHeight="1" x14ac:dyDescent="0.3">
      <c r="A644" s="331"/>
      <c r="B644" s="331"/>
      <c r="C644" s="331"/>
    </row>
    <row r="645" spans="1:3" ht="14.4" customHeight="1" x14ac:dyDescent="0.3">
      <c r="A645" s="331"/>
      <c r="B645" s="331"/>
      <c r="C645" s="331"/>
    </row>
    <row r="646" spans="1:3" ht="14.4" customHeight="1" x14ac:dyDescent="0.3">
      <c r="A646" s="331"/>
      <c r="B646" s="331"/>
      <c r="C646" s="331"/>
    </row>
    <row r="647" spans="1:3" ht="14.4" customHeight="1" x14ac:dyDescent="0.3">
      <c r="A647" s="331"/>
      <c r="B647" s="331"/>
      <c r="C647" s="331"/>
    </row>
    <row r="648" spans="1:3" ht="14.4" customHeight="1" x14ac:dyDescent="0.3">
      <c r="A648" s="331"/>
      <c r="B648" s="331"/>
      <c r="C648" s="331"/>
    </row>
    <row r="649" spans="1:3" ht="14.4" customHeight="1" x14ac:dyDescent="0.3">
      <c r="A649" s="331"/>
      <c r="B649" s="331"/>
      <c r="C649" s="331"/>
    </row>
    <row r="650" spans="1:3" ht="14.4" customHeight="1" x14ac:dyDescent="0.3">
      <c r="A650" s="331"/>
      <c r="B650" s="331"/>
      <c r="C650" s="331"/>
    </row>
    <row r="651" spans="1:3" ht="14.4" customHeight="1" x14ac:dyDescent="0.3">
      <c r="A651" s="331"/>
      <c r="B651" s="331"/>
      <c r="C651" s="331"/>
    </row>
    <row r="652" spans="1:3" ht="14.4" customHeight="1" x14ac:dyDescent="0.3">
      <c r="A652" s="331"/>
      <c r="B652" s="331"/>
      <c r="C652" s="331"/>
    </row>
    <row r="653" spans="1:3" ht="14.4" customHeight="1" x14ac:dyDescent="0.3">
      <c r="A653" s="331"/>
      <c r="B653" s="331"/>
      <c r="C653" s="331"/>
    </row>
    <row r="654" spans="1:3" ht="14.4" customHeight="1" x14ac:dyDescent="0.3">
      <c r="A654" s="331"/>
      <c r="B654" s="331"/>
      <c r="C654" s="331"/>
    </row>
    <row r="655" spans="1:3" ht="14.4" customHeight="1" x14ac:dyDescent="0.3">
      <c r="A655" s="331"/>
      <c r="B655" s="331"/>
      <c r="C655" s="331"/>
    </row>
    <row r="656" spans="1:3" ht="14.4" customHeight="1" x14ac:dyDescent="0.3">
      <c r="A656" s="331"/>
      <c r="B656" s="331"/>
      <c r="C656" s="331"/>
    </row>
    <row r="657" spans="1:3" ht="14.4" customHeight="1" x14ac:dyDescent="0.3">
      <c r="A657" s="331"/>
      <c r="B657" s="331"/>
      <c r="C657" s="331"/>
    </row>
    <row r="658" spans="1:3" ht="14.4" customHeight="1" x14ac:dyDescent="0.3">
      <c r="A658" s="331"/>
      <c r="B658" s="331"/>
      <c r="C658" s="331"/>
    </row>
    <row r="659" spans="1:3" ht="14.4" customHeight="1" x14ac:dyDescent="0.3">
      <c r="A659" s="331"/>
      <c r="B659" s="331"/>
      <c r="C659" s="331"/>
    </row>
    <row r="660" spans="1:3" ht="14.4" customHeight="1" x14ac:dyDescent="0.3">
      <c r="A660" s="331"/>
      <c r="B660" s="331"/>
      <c r="C660" s="331"/>
    </row>
    <row r="661" spans="1:3" ht="14.4" customHeight="1" x14ac:dyDescent="0.3">
      <c r="A661" s="331"/>
      <c r="B661" s="331"/>
      <c r="C661" s="331"/>
    </row>
    <row r="662" spans="1:3" ht="14.4" customHeight="1" x14ac:dyDescent="0.3">
      <c r="A662" s="331"/>
      <c r="B662" s="331"/>
      <c r="C662" s="331"/>
    </row>
    <row r="663" spans="1:3" ht="14.4" customHeight="1" x14ac:dyDescent="0.3">
      <c r="A663" s="331"/>
      <c r="B663" s="331"/>
      <c r="C663" s="331"/>
    </row>
    <row r="664" spans="1:3" ht="14.4" customHeight="1" x14ac:dyDescent="0.3">
      <c r="A664" s="331"/>
      <c r="B664" s="331"/>
      <c r="C664" s="331"/>
    </row>
    <row r="665" spans="1:3" ht="14.4" customHeight="1" x14ac:dyDescent="0.3">
      <c r="A665" s="331"/>
      <c r="B665" s="331"/>
      <c r="C665" s="331"/>
    </row>
    <row r="666" spans="1:3" ht="14.4" customHeight="1" x14ac:dyDescent="0.3">
      <c r="A666" s="331"/>
      <c r="B666" s="331"/>
      <c r="C666" s="331"/>
    </row>
    <row r="667" spans="1:3" ht="14.4" customHeight="1" x14ac:dyDescent="0.3">
      <c r="A667" s="331"/>
      <c r="B667" s="331"/>
      <c r="C667" s="331"/>
    </row>
    <row r="668" spans="1:3" ht="14.4" customHeight="1" x14ac:dyDescent="0.3">
      <c r="A668" s="331"/>
      <c r="B668" s="331"/>
      <c r="C668" s="331"/>
    </row>
    <row r="669" spans="1:3" ht="14.4" customHeight="1" x14ac:dyDescent="0.3">
      <c r="A669" s="331"/>
      <c r="B669" s="331"/>
      <c r="C669" s="331"/>
    </row>
    <row r="670" spans="1:3" ht="14.4" customHeight="1" x14ac:dyDescent="0.3">
      <c r="A670" s="331"/>
      <c r="B670" s="331"/>
      <c r="C670" s="331"/>
    </row>
    <row r="671" spans="1:3" ht="14.4" customHeight="1" x14ac:dyDescent="0.3">
      <c r="A671" s="331"/>
      <c r="B671" s="331"/>
      <c r="C671" s="331"/>
    </row>
    <row r="672" spans="1:3" ht="14.4" customHeight="1" x14ac:dyDescent="0.3">
      <c r="A672" s="331"/>
      <c r="B672" s="331"/>
      <c r="C672" s="331"/>
    </row>
    <row r="673" spans="1:3" ht="14.4" customHeight="1" x14ac:dyDescent="0.3">
      <c r="A673" s="331"/>
      <c r="B673" s="331"/>
      <c r="C673" s="331"/>
    </row>
    <row r="674" spans="1:3" ht="14.4" customHeight="1" x14ac:dyDescent="0.3">
      <c r="A674" s="331"/>
      <c r="B674" s="331"/>
      <c r="C674" s="331"/>
    </row>
    <row r="675" spans="1:3" ht="14.4" customHeight="1" x14ac:dyDescent="0.3">
      <c r="A675" s="331"/>
      <c r="B675" s="331"/>
      <c r="C675" s="331"/>
    </row>
    <row r="676" spans="1:3" ht="14.4" customHeight="1" x14ac:dyDescent="0.3">
      <c r="A676" s="331"/>
      <c r="B676" s="331"/>
      <c r="C676" s="331"/>
    </row>
    <row r="677" spans="1:3" ht="14.4" customHeight="1" x14ac:dyDescent="0.3">
      <c r="A677" s="331"/>
      <c r="B677" s="331"/>
      <c r="C677" s="331"/>
    </row>
    <row r="678" spans="1:3" ht="14.4" customHeight="1" x14ac:dyDescent="0.3">
      <c r="A678" s="331"/>
      <c r="B678" s="331"/>
      <c r="C678" s="331"/>
    </row>
    <row r="679" spans="1:3" ht="14.4" customHeight="1" x14ac:dyDescent="0.3">
      <c r="A679" s="331"/>
      <c r="B679" s="331"/>
      <c r="C679" s="331"/>
    </row>
    <row r="680" spans="1:3" ht="14.4" customHeight="1" x14ac:dyDescent="0.3">
      <c r="A680" s="331"/>
      <c r="B680" s="331"/>
      <c r="C680" s="331"/>
    </row>
    <row r="681" spans="1:3" ht="14.4" customHeight="1" x14ac:dyDescent="0.3">
      <c r="A681" s="331"/>
      <c r="B681" s="331"/>
      <c r="C681" s="331"/>
    </row>
    <row r="682" spans="1:3" ht="14.4" customHeight="1" x14ac:dyDescent="0.3">
      <c r="A682" s="331"/>
      <c r="B682" s="331"/>
      <c r="C682" s="331"/>
    </row>
    <row r="683" spans="1:3" ht="14.4" customHeight="1" x14ac:dyDescent="0.3">
      <c r="A683" s="331"/>
      <c r="B683" s="331"/>
      <c r="C683" s="331"/>
    </row>
    <row r="684" spans="1:3" ht="14.4" customHeight="1" x14ac:dyDescent="0.3">
      <c r="A684" s="331"/>
      <c r="B684" s="331"/>
      <c r="C684" s="331"/>
    </row>
    <row r="685" spans="1:3" ht="14.4" customHeight="1" x14ac:dyDescent="0.3">
      <c r="A685" s="331"/>
      <c r="B685" s="331"/>
      <c r="C685" s="331"/>
    </row>
    <row r="686" spans="1:3" ht="14.4" customHeight="1" x14ac:dyDescent="0.3">
      <c r="A686" s="331"/>
      <c r="B686" s="331"/>
      <c r="C686" s="331"/>
    </row>
    <row r="687" spans="1:3" ht="14.4" customHeight="1" x14ac:dyDescent="0.3">
      <c r="A687" s="331"/>
      <c r="B687" s="331"/>
      <c r="C687" s="331"/>
    </row>
    <row r="688" spans="1:3" ht="14.4" customHeight="1" x14ac:dyDescent="0.3">
      <c r="A688" s="331"/>
      <c r="B688" s="331"/>
      <c r="C688" s="331"/>
    </row>
    <row r="689" spans="1:3" ht="14.4" customHeight="1" x14ac:dyDescent="0.3">
      <c r="A689" s="331"/>
      <c r="B689" s="331"/>
      <c r="C689" s="331"/>
    </row>
    <row r="690" spans="1:3" ht="14.4" customHeight="1" x14ac:dyDescent="0.3">
      <c r="A690" s="331"/>
      <c r="B690" s="331"/>
      <c r="C690" s="331"/>
    </row>
    <row r="691" spans="1:3" ht="14.4" customHeight="1" x14ac:dyDescent="0.3">
      <c r="A691" s="331"/>
      <c r="B691" s="331"/>
      <c r="C691" s="331"/>
    </row>
    <row r="692" spans="1:3" ht="14.4" customHeight="1" x14ac:dyDescent="0.3">
      <c r="A692" s="331"/>
      <c r="B692" s="331"/>
      <c r="C692" s="331"/>
    </row>
    <row r="693" spans="1:3" ht="14.4" customHeight="1" x14ac:dyDescent="0.3">
      <c r="A693" s="331"/>
      <c r="B693" s="331"/>
      <c r="C693" s="331"/>
    </row>
    <row r="694" spans="1:3" ht="14.4" customHeight="1" x14ac:dyDescent="0.3">
      <c r="A694" s="331"/>
      <c r="B694" s="331"/>
      <c r="C694" s="331"/>
    </row>
    <row r="695" spans="1:3" ht="14.4" customHeight="1" x14ac:dyDescent="0.3">
      <c r="A695" s="331"/>
      <c r="B695" s="331"/>
      <c r="C695" s="331"/>
    </row>
    <row r="696" spans="1:3" ht="14.4" customHeight="1" x14ac:dyDescent="0.3">
      <c r="A696" s="331"/>
      <c r="B696" s="331"/>
      <c r="C696" s="331"/>
    </row>
    <row r="697" spans="1:3" ht="14.4" customHeight="1" x14ac:dyDescent="0.3">
      <c r="A697" s="331"/>
      <c r="B697" s="331"/>
      <c r="C697" s="331"/>
    </row>
    <row r="698" spans="1:3" ht="14.4" customHeight="1" x14ac:dyDescent="0.3">
      <c r="A698" s="331"/>
      <c r="B698" s="331"/>
      <c r="C698" s="331"/>
    </row>
    <row r="699" spans="1:3" ht="14.4" customHeight="1" x14ac:dyDescent="0.3">
      <c r="A699" s="331"/>
      <c r="B699" s="331"/>
      <c r="C699" s="331"/>
    </row>
    <row r="700" spans="1:3" ht="14.4" customHeight="1" x14ac:dyDescent="0.3">
      <c r="A700" s="331"/>
      <c r="B700" s="331"/>
      <c r="C700" s="331"/>
    </row>
    <row r="701" spans="1:3" ht="14.4" customHeight="1" x14ac:dyDescent="0.3">
      <c r="A701" s="331"/>
      <c r="B701" s="331"/>
      <c r="C701" s="331"/>
    </row>
    <row r="702" spans="1:3" ht="14.4" customHeight="1" x14ac:dyDescent="0.3">
      <c r="A702" s="331"/>
      <c r="B702" s="331"/>
      <c r="C702" s="331"/>
    </row>
    <row r="703" spans="1:3" ht="14.4" customHeight="1" x14ac:dyDescent="0.3">
      <c r="A703" s="331"/>
      <c r="B703" s="331"/>
      <c r="C703" s="331"/>
    </row>
    <row r="704" spans="1:3" ht="14.4" customHeight="1" x14ac:dyDescent="0.3">
      <c r="A704" s="331"/>
      <c r="B704" s="331"/>
      <c r="C704" s="331"/>
    </row>
    <row r="705" spans="1:3" ht="14.4" customHeight="1" x14ac:dyDescent="0.3">
      <c r="A705" s="331"/>
      <c r="B705" s="331"/>
      <c r="C705" s="331"/>
    </row>
    <row r="706" spans="1:3" ht="14.4" customHeight="1" x14ac:dyDescent="0.3">
      <c r="A706" s="331"/>
      <c r="B706" s="331"/>
      <c r="C706" s="331"/>
    </row>
    <row r="707" spans="1:3" ht="14.4" customHeight="1" x14ac:dyDescent="0.3">
      <c r="A707" s="331"/>
      <c r="B707" s="331"/>
      <c r="C707" s="331"/>
    </row>
    <row r="708" spans="1:3" ht="14.4" customHeight="1" x14ac:dyDescent="0.3">
      <c r="A708" s="331"/>
      <c r="B708" s="331"/>
      <c r="C708" s="331"/>
    </row>
    <row r="709" spans="1:3" ht="14.4" customHeight="1" x14ac:dyDescent="0.3">
      <c r="A709" s="331"/>
      <c r="B709" s="331"/>
      <c r="C709" s="331"/>
    </row>
    <row r="710" spans="1:3" ht="14.4" customHeight="1" x14ac:dyDescent="0.3">
      <c r="A710" s="331"/>
      <c r="B710" s="331"/>
      <c r="C710" s="331"/>
    </row>
    <row r="711" spans="1:3" ht="14.4" customHeight="1" x14ac:dyDescent="0.3">
      <c r="A711" s="331"/>
      <c r="B711" s="331"/>
      <c r="C711" s="331"/>
    </row>
    <row r="712" spans="1:3" ht="14.4" customHeight="1" x14ac:dyDescent="0.3">
      <c r="A712" s="331"/>
      <c r="B712" s="331"/>
      <c r="C712" s="331"/>
    </row>
    <row r="713" spans="1:3" ht="14.4" customHeight="1" x14ac:dyDescent="0.3">
      <c r="A713" s="331"/>
      <c r="B713" s="331"/>
      <c r="C713" s="331"/>
    </row>
    <row r="714" spans="1:3" ht="14.4" customHeight="1" x14ac:dyDescent="0.3">
      <c r="A714" s="331"/>
      <c r="B714" s="331"/>
      <c r="C714" s="331"/>
    </row>
    <row r="715" spans="1:3" ht="14.4" customHeight="1" x14ac:dyDescent="0.3">
      <c r="A715" s="331"/>
      <c r="B715" s="331"/>
      <c r="C715" s="331"/>
    </row>
    <row r="716" spans="1:3" ht="14.4" customHeight="1" x14ac:dyDescent="0.3">
      <c r="A716" s="331"/>
      <c r="B716" s="331"/>
      <c r="C716" s="331"/>
    </row>
    <row r="717" spans="1:3" ht="14.4" customHeight="1" x14ac:dyDescent="0.3">
      <c r="A717" s="331"/>
      <c r="B717" s="331"/>
      <c r="C717" s="331"/>
    </row>
    <row r="718" spans="1:3" ht="14.4" customHeight="1" x14ac:dyDescent="0.3">
      <c r="A718" s="331"/>
      <c r="B718" s="331"/>
      <c r="C718" s="331"/>
    </row>
    <row r="719" spans="1:3" ht="14.4" customHeight="1" x14ac:dyDescent="0.3">
      <c r="A719" s="331"/>
      <c r="B719" s="331"/>
      <c r="C719" s="331"/>
    </row>
    <row r="720" spans="1:3" ht="14.4" customHeight="1" x14ac:dyDescent="0.3">
      <c r="A720" s="331"/>
      <c r="B720" s="331"/>
      <c r="C720" s="331"/>
    </row>
    <row r="721" spans="1:3" ht="14.4" customHeight="1" x14ac:dyDescent="0.3">
      <c r="A721" s="331"/>
      <c r="B721" s="331"/>
      <c r="C721" s="331"/>
    </row>
    <row r="722" spans="1:3" ht="14.4" customHeight="1" x14ac:dyDescent="0.3">
      <c r="A722" s="331"/>
      <c r="B722" s="331"/>
      <c r="C722" s="331"/>
    </row>
    <row r="723" spans="1:3" ht="14.4" customHeight="1" x14ac:dyDescent="0.3">
      <c r="A723" s="331"/>
      <c r="B723" s="331"/>
      <c r="C723" s="331"/>
    </row>
    <row r="724" spans="1:3" ht="14.4" customHeight="1" x14ac:dyDescent="0.3">
      <c r="A724" s="331"/>
      <c r="B724" s="331"/>
      <c r="C724" s="331"/>
    </row>
    <row r="725" spans="1:3" ht="14.4" customHeight="1" x14ac:dyDescent="0.3">
      <c r="A725" s="331"/>
      <c r="B725" s="331"/>
      <c r="C725" s="331"/>
    </row>
    <row r="726" spans="1:3" ht="14.4" customHeight="1" x14ac:dyDescent="0.3">
      <c r="A726" s="331"/>
      <c r="B726" s="331"/>
      <c r="C726" s="331"/>
    </row>
    <row r="727" spans="1:3" ht="14.4" customHeight="1" x14ac:dyDescent="0.3">
      <c r="A727" s="331"/>
      <c r="B727" s="331"/>
      <c r="C727" s="331"/>
    </row>
    <row r="728" spans="1:3" ht="14.4" customHeight="1" x14ac:dyDescent="0.3">
      <c r="A728" s="331"/>
      <c r="B728" s="331"/>
      <c r="C728" s="331"/>
    </row>
    <row r="729" spans="1:3" ht="14.4" customHeight="1" x14ac:dyDescent="0.3">
      <c r="A729" s="331"/>
      <c r="B729" s="331"/>
      <c r="C729" s="331"/>
    </row>
    <row r="730" spans="1:3" ht="14.4" customHeight="1" x14ac:dyDescent="0.3">
      <c r="A730" s="331"/>
      <c r="B730" s="331"/>
      <c r="C730" s="331"/>
    </row>
    <row r="731" spans="1:3" ht="14.4" customHeight="1" x14ac:dyDescent="0.3">
      <c r="A731" s="331"/>
      <c r="B731" s="331"/>
      <c r="C731" s="331"/>
    </row>
    <row r="732" spans="1:3" ht="14.4" customHeight="1" x14ac:dyDescent="0.3">
      <c r="A732" s="331"/>
      <c r="B732" s="331"/>
      <c r="C732" s="331"/>
    </row>
    <row r="733" spans="1:3" ht="14.4" customHeight="1" x14ac:dyDescent="0.3">
      <c r="A733" s="331"/>
      <c r="B733" s="331"/>
      <c r="C733" s="331"/>
    </row>
    <row r="734" spans="1:3" ht="14.4" customHeight="1" x14ac:dyDescent="0.3">
      <c r="A734" s="331"/>
      <c r="B734" s="331"/>
      <c r="C734" s="331"/>
    </row>
    <row r="735" spans="1:3" ht="14.4" customHeight="1" x14ac:dyDescent="0.3">
      <c r="A735" s="331"/>
      <c r="B735" s="331"/>
      <c r="C735" s="331"/>
    </row>
    <row r="736" spans="1:3" ht="14.4" customHeight="1" x14ac:dyDescent="0.3">
      <c r="A736" s="331"/>
      <c r="B736" s="331"/>
      <c r="C736" s="331"/>
    </row>
    <row r="737" spans="1:3" ht="14.4" customHeight="1" x14ac:dyDescent="0.3">
      <c r="A737" s="331"/>
      <c r="B737" s="331"/>
      <c r="C737" s="331"/>
    </row>
    <row r="738" spans="1:3" ht="14.4" customHeight="1" x14ac:dyDescent="0.3">
      <c r="A738" s="331"/>
      <c r="B738" s="331"/>
      <c r="C738" s="331"/>
    </row>
    <row r="739" spans="1:3" ht="14.4" customHeight="1" x14ac:dyDescent="0.3">
      <c r="A739" s="331"/>
      <c r="B739" s="331"/>
      <c r="C739" s="331"/>
    </row>
    <row r="740" spans="1:3" ht="14.4" customHeight="1" x14ac:dyDescent="0.3">
      <c r="A740" s="331"/>
      <c r="B740" s="331"/>
      <c r="C740" s="331"/>
    </row>
    <row r="741" spans="1:3" ht="14.4" customHeight="1" x14ac:dyDescent="0.3">
      <c r="A741" s="331"/>
      <c r="B741" s="331"/>
      <c r="C741" s="331"/>
    </row>
    <row r="742" spans="1:3" ht="14.4" customHeight="1" x14ac:dyDescent="0.3">
      <c r="A742" s="331"/>
      <c r="B742" s="331"/>
      <c r="C742" s="331"/>
    </row>
    <row r="743" spans="1:3" ht="14.4" customHeight="1" x14ac:dyDescent="0.3">
      <c r="A743" s="331"/>
      <c r="B743" s="331"/>
      <c r="C743" s="331"/>
    </row>
    <row r="744" spans="1:3" ht="14.4" customHeight="1" x14ac:dyDescent="0.3">
      <c r="A744" s="331"/>
      <c r="B744" s="331"/>
      <c r="C744" s="331"/>
    </row>
    <row r="745" spans="1:3" ht="14.4" customHeight="1" x14ac:dyDescent="0.3">
      <c r="A745" s="331"/>
      <c r="B745" s="331"/>
      <c r="C745" s="331"/>
    </row>
    <row r="746" spans="1:3" ht="14.4" customHeight="1" x14ac:dyDescent="0.3">
      <c r="A746" s="331"/>
      <c r="B746" s="331"/>
      <c r="C746" s="331"/>
    </row>
    <row r="747" spans="1:3" ht="14.4" customHeight="1" x14ac:dyDescent="0.3">
      <c r="A747" s="331"/>
      <c r="B747" s="331"/>
      <c r="C747" s="331"/>
    </row>
    <row r="748" spans="1:3" ht="14.4" customHeight="1" x14ac:dyDescent="0.3">
      <c r="A748" s="331"/>
      <c r="B748" s="331"/>
      <c r="C748" s="331"/>
    </row>
    <row r="749" spans="1:3" ht="14.4" customHeight="1" x14ac:dyDescent="0.3">
      <c r="A749" s="331"/>
      <c r="B749" s="331"/>
      <c r="C749" s="331"/>
    </row>
    <row r="750" spans="1:3" ht="14.4" customHeight="1" x14ac:dyDescent="0.3">
      <c r="A750" s="331"/>
      <c r="B750" s="331"/>
      <c r="C750" s="331"/>
    </row>
    <row r="751" spans="1:3" ht="14.4" customHeight="1" x14ac:dyDescent="0.3">
      <c r="A751" s="331"/>
      <c r="B751" s="331"/>
      <c r="C751" s="331"/>
    </row>
    <row r="752" spans="1:3" ht="14.4" customHeight="1" x14ac:dyDescent="0.3">
      <c r="A752" s="331"/>
      <c r="B752" s="331"/>
      <c r="C752" s="331"/>
    </row>
    <row r="753" spans="1:3" ht="14.4" customHeight="1" x14ac:dyDescent="0.3">
      <c r="A753" s="331"/>
      <c r="B753" s="331"/>
      <c r="C753" s="331"/>
    </row>
    <row r="754" spans="1:3" ht="14.4" customHeight="1" x14ac:dyDescent="0.3">
      <c r="A754" s="331"/>
      <c r="B754" s="331"/>
      <c r="C754" s="331"/>
    </row>
    <row r="755" spans="1:3" ht="14.4" customHeight="1" x14ac:dyDescent="0.3">
      <c r="A755" s="331"/>
      <c r="B755" s="331"/>
      <c r="C755" s="331"/>
    </row>
    <row r="756" spans="1:3" ht="14.4" customHeight="1" x14ac:dyDescent="0.3">
      <c r="A756" s="331"/>
      <c r="B756" s="331"/>
      <c r="C756" s="331"/>
    </row>
    <row r="757" spans="1:3" ht="14.4" customHeight="1" x14ac:dyDescent="0.3">
      <c r="A757" s="331"/>
      <c r="B757" s="331"/>
      <c r="C757" s="331"/>
    </row>
    <row r="758" spans="1:3" ht="14.4" customHeight="1" x14ac:dyDescent="0.3">
      <c r="A758" s="331"/>
      <c r="B758" s="331"/>
      <c r="C758" s="331"/>
    </row>
    <row r="759" spans="1:3" ht="14.4" customHeight="1" x14ac:dyDescent="0.3">
      <c r="A759" s="331"/>
      <c r="B759" s="331"/>
      <c r="C759" s="331"/>
    </row>
    <row r="760" spans="1:3" ht="14.4" customHeight="1" x14ac:dyDescent="0.3">
      <c r="A760" s="331"/>
      <c r="B760" s="331"/>
      <c r="C760" s="331"/>
    </row>
    <row r="761" spans="1:3" ht="14.4" customHeight="1" x14ac:dyDescent="0.3">
      <c r="A761" s="331"/>
      <c r="B761" s="331"/>
      <c r="C761" s="331"/>
    </row>
    <row r="762" spans="1:3" ht="14.4" customHeight="1" x14ac:dyDescent="0.3">
      <c r="A762" s="331"/>
      <c r="B762" s="331"/>
      <c r="C762" s="331"/>
    </row>
    <row r="763" spans="1:3" ht="14.4" customHeight="1" x14ac:dyDescent="0.3">
      <c r="A763" s="331"/>
      <c r="B763" s="331"/>
      <c r="C763" s="331"/>
    </row>
    <row r="764" spans="1:3" ht="14.4" customHeight="1" x14ac:dyDescent="0.3">
      <c r="A764" s="331"/>
      <c r="B764" s="331"/>
      <c r="C764" s="331"/>
    </row>
    <row r="765" spans="1:3" ht="14.4" customHeight="1" x14ac:dyDescent="0.3">
      <c r="A765" s="331"/>
      <c r="B765" s="331"/>
      <c r="C765" s="331"/>
    </row>
    <row r="766" spans="1:3" ht="14.4" customHeight="1" x14ac:dyDescent="0.3">
      <c r="A766" s="331"/>
      <c r="B766" s="331"/>
      <c r="C766" s="331"/>
    </row>
    <row r="767" spans="1:3" ht="14.4" customHeight="1" x14ac:dyDescent="0.3">
      <c r="A767" s="331"/>
      <c r="B767" s="331"/>
      <c r="C767" s="331"/>
    </row>
    <row r="768" spans="1:3" ht="14.4" customHeight="1" x14ac:dyDescent="0.3">
      <c r="A768" s="331"/>
      <c r="B768" s="331"/>
      <c r="C768" s="331"/>
    </row>
    <row r="769" spans="1:3" ht="14.4" customHeight="1" x14ac:dyDescent="0.3">
      <c r="A769" s="331"/>
      <c r="B769" s="331"/>
      <c r="C769" s="331"/>
    </row>
    <row r="770" spans="1:3" ht="14.4" customHeight="1" x14ac:dyDescent="0.3">
      <c r="A770" s="331"/>
      <c r="B770" s="331"/>
      <c r="C770" s="331"/>
    </row>
    <row r="771" spans="1:3" ht="14.4" customHeight="1" x14ac:dyDescent="0.3">
      <c r="A771" s="331"/>
      <c r="B771" s="331"/>
      <c r="C771" s="331"/>
    </row>
    <row r="772" spans="1:3" ht="14.4" customHeight="1" x14ac:dyDescent="0.3">
      <c r="A772" s="331"/>
      <c r="B772" s="331"/>
      <c r="C772" s="331"/>
    </row>
    <row r="773" spans="1:3" ht="14.4" customHeight="1" x14ac:dyDescent="0.3">
      <c r="A773" s="331"/>
      <c r="B773" s="331"/>
      <c r="C773" s="331"/>
    </row>
    <row r="774" spans="1:3" ht="14.4" customHeight="1" x14ac:dyDescent="0.3">
      <c r="A774" s="331"/>
      <c r="B774" s="331"/>
      <c r="C774" s="331"/>
    </row>
    <row r="775" spans="1:3" ht="14.4" customHeight="1" x14ac:dyDescent="0.3">
      <c r="A775" s="331"/>
      <c r="B775" s="331"/>
      <c r="C775" s="331"/>
    </row>
    <row r="776" spans="1:3" ht="14.4" customHeight="1" x14ac:dyDescent="0.3">
      <c r="A776" s="331"/>
      <c r="B776" s="331"/>
      <c r="C776" s="331"/>
    </row>
    <row r="777" spans="1:3" ht="14.4" customHeight="1" x14ac:dyDescent="0.3">
      <c r="A777" s="331"/>
      <c r="B777" s="331"/>
      <c r="C777" s="331"/>
    </row>
    <row r="778" spans="1:3" ht="14.4" customHeight="1" x14ac:dyDescent="0.3">
      <c r="A778" s="331"/>
      <c r="B778" s="331"/>
      <c r="C778" s="331"/>
    </row>
    <row r="779" spans="1:3" ht="14.4" customHeight="1" x14ac:dyDescent="0.3">
      <c r="A779" s="331"/>
      <c r="B779" s="331"/>
      <c r="C779" s="331"/>
    </row>
    <row r="780" spans="1:3" ht="14.4" customHeight="1" x14ac:dyDescent="0.3">
      <c r="A780" s="331"/>
      <c r="B780" s="331"/>
      <c r="C780" s="331"/>
    </row>
    <row r="781" spans="1:3" ht="14.4" customHeight="1" x14ac:dyDescent="0.3">
      <c r="A781" s="331"/>
      <c r="B781" s="331"/>
      <c r="C781" s="331"/>
    </row>
    <row r="782" spans="1:3" ht="14.4" customHeight="1" x14ac:dyDescent="0.3">
      <c r="A782" s="331"/>
      <c r="B782" s="331"/>
      <c r="C782" s="331"/>
    </row>
    <row r="783" spans="1:3" ht="14.4" customHeight="1" x14ac:dyDescent="0.3">
      <c r="A783" s="331"/>
      <c r="B783" s="331"/>
      <c r="C783" s="331"/>
    </row>
    <row r="784" spans="1:3" ht="14.4" customHeight="1" x14ac:dyDescent="0.3">
      <c r="A784" s="331"/>
      <c r="B784" s="331"/>
      <c r="C784" s="331"/>
    </row>
    <row r="785" spans="1:3" ht="14.4" customHeight="1" x14ac:dyDescent="0.3">
      <c r="A785" s="331"/>
      <c r="B785" s="331"/>
      <c r="C785" s="331"/>
    </row>
    <row r="786" spans="1:3" ht="14.4" customHeight="1" x14ac:dyDescent="0.3">
      <c r="A786" s="331"/>
      <c r="B786" s="331"/>
      <c r="C786" s="331"/>
    </row>
    <row r="787" spans="1:3" ht="14.4" customHeight="1" x14ac:dyDescent="0.3">
      <c r="A787" s="331"/>
      <c r="B787" s="331"/>
      <c r="C787" s="331"/>
    </row>
    <row r="788" spans="1:3" ht="14.4" customHeight="1" x14ac:dyDescent="0.3">
      <c r="A788" s="331"/>
      <c r="B788" s="331"/>
      <c r="C788" s="331"/>
    </row>
    <row r="789" spans="1:3" ht="14.4" customHeight="1" x14ac:dyDescent="0.3">
      <c r="A789" s="331"/>
      <c r="B789" s="331"/>
      <c r="C789" s="331"/>
    </row>
    <row r="790" spans="1:3" ht="14.4" customHeight="1" x14ac:dyDescent="0.3">
      <c r="A790" s="331"/>
      <c r="B790" s="331"/>
      <c r="C790" s="331"/>
    </row>
    <row r="791" spans="1:3" ht="14.4" customHeight="1" x14ac:dyDescent="0.3">
      <c r="A791" s="331"/>
      <c r="B791" s="331"/>
      <c r="C791" s="331"/>
    </row>
    <row r="792" spans="1:3" ht="14.4" customHeight="1" x14ac:dyDescent="0.3">
      <c r="A792" s="331"/>
      <c r="B792" s="331"/>
      <c r="C792" s="331"/>
    </row>
    <row r="793" spans="1:3" ht="14.4" customHeight="1" x14ac:dyDescent="0.3">
      <c r="A793" s="331"/>
      <c r="B793" s="331"/>
      <c r="C793" s="331"/>
    </row>
    <row r="794" spans="1:3" ht="14.4" customHeight="1" x14ac:dyDescent="0.3">
      <c r="A794" s="331"/>
      <c r="B794" s="331"/>
      <c r="C794" s="331"/>
    </row>
    <row r="795" spans="1:3" ht="14.4" customHeight="1" x14ac:dyDescent="0.3">
      <c r="A795" s="331"/>
      <c r="B795" s="331"/>
      <c r="C795" s="331"/>
    </row>
    <row r="796" spans="1:3" ht="14.4" customHeight="1" x14ac:dyDescent="0.3">
      <c r="A796" s="331"/>
      <c r="B796" s="331"/>
      <c r="C796" s="331"/>
    </row>
    <row r="797" spans="1:3" ht="14.4" customHeight="1" x14ac:dyDescent="0.3">
      <c r="A797" s="331"/>
      <c r="B797" s="331"/>
      <c r="C797" s="331"/>
    </row>
    <row r="798" spans="1:3" ht="14.4" customHeight="1" x14ac:dyDescent="0.3">
      <c r="A798" s="331"/>
      <c r="B798" s="331"/>
      <c r="C798" s="331"/>
    </row>
    <row r="799" spans="1:3" ht="14.4" customHeight="1" x14ac:dyDescent="0.3">
      <c r="A799" s="331"/>
      <c r="B799" s="331"/>
      <c r="C799" s="331"/>
    </row>
    <row r="800" spans="1:3" ht="14.4" customHeight="1" x14ac:dyDescent="0.3">
      <c r="A800" s="331"/>
      <c r="B800" s="331"/>
      <c r="C800" s="331"/>
    </row>
    <row r="801" spans="1:3" ht="14.4" customHeight="1" x14ac:dyDescent="0.3">
      <c r="A801" s="331"/>
      <c r="B801" s="331"/>
      <c r="C801" s="331"/>
    </row>
    <row r="802" spans="1:3" ht="14.4" customHeight="1" x14ac:dyDescent="0.3">
      <c r="A802" s="331"/>
      <c r="B802" s="331"/>
      <c r="C802" s="331"/>
    </row>
    <row r="803" spans="1:3" ht="14.4" customHeight="1" x14ac:dyDescent="0.3">
      <c r="A803" s="331"/>
      <c r="B803" s="331"/>
      <c r="C803" s="331"/>
    </row>
    <row r="804" spans="1:3" ht="14.4" customHeight="1" x14ac:dyDescent="0.3">
      <c r="A804" s="331"/>
      <c r="B804" s="331"/>
      <c r="C804" s="331"/>
    </row>
    <row r="805" spans="1:3" ht="14.4" customHeight="1" x14ac:dyDescent="0.3">
      <c r="A805" s="331"/>
      <c r="B805" s="331"/>
      <c r="C805" s="331"/>
    </row>
    <row r="806" spans="1:3" ht="14.4" customHeight="1" x14ac:dyDescent="0.3">
      <c r="A806" s="331"/>
      <c r="B806" s="331"/>
      <c r="C806" s="331"/>
    </row>
    <row r="807" spans="1:3" ht="14.4" customHeight="1" x14ac:dyDescent="0.3">
      <c r="A807" s="331"/>
      <c r="B807" s="331"/>
      <c r="C807" s="331"/>
    </row>
    <row r="808" spans="1:3" ht="14.4" customHeight="1" x14ac:dyDescent="0.3">
      <c r="A808" s="331"/>
      <c r="B808" s="331"/>
      <c r="C808" s="331"/>
    </row>
    <row r="809" spans="1:3" ht="14.4" customHeight="1" x14ac:dyDescent="0.3">
      <c r="A809" s="331"/>
      <c r="B809" s="331"/>
      <c r="C809" s="331"/>
    </row>
    <row r="810" spans="1:3" ht="14.4" customHeight="1" x14ac:dyDescent="0.3">
      <c r="A810" s="331"/>
      <c r="B810" s="331"/>
      <c r="C810" s="331"/>
    </row>
    <row r="811" spans="1:3" ht="14.4" customHeight="1" x14ac:dyDescent="0.3">
      <c r="A811" s="331"/>
      <c r="B811" s="331"/>
      <c r="C811" s="331"/>
    </row>
    <row r="812" spans="1:3" ht="14.4" customHeight="1" x14ac:dyDescent="0.3">
      <c r="A812" s="331"/>
      <c r="B812" s="331"/>
      <c r="C812" s="331"/>
    </row>
    <row r="813" spans="1:3" ht="14.4" customHeight="1" x14ac:dyDescent="0.3">
      <c r="A813" s="331"/>
      <c r="B813" s="331"/>
      <c r="C813" s="331"/>
    </row>
    <row r="814" spans="1:3" ht="14.4" customHeight="1" x14ac:dyDescent="0.3">
      <c r="A814" s="331"/>
      <c r="B814" s="331"/>
      <c r="C814" s="331"/>
    </row>
    <row r="815" spans="1:3" ht="14.4" customHeight="1" x14ac:dyDescent="0.3">
      <c r="A815" s="331"/>
      <c r="B815" s="331"/>
      <c r="C815" s="331"/>
    </row>
    <row r="816" spans="1:3" ht="14.4" customHeight="1" x14ac:dyDescent="0.3">
      <c r="A816" s="331"/>
      <c r="B816" s="331"/>
      <c r="C816" s="331"/>
    </row>
    <row r="817" spans="1:3" ht="14.4" customHeight="1" x14ac:dyDescent="0.3">
      <c r="A817" s="331"/>
      <c r="B817" s="331"/>
      <c r="C817" s="331"/>
    </row>
    <row r="818" spans="1:3" ht="14.4" customHeight="1" x14ac:dyDescent="0.3">
      <c r="A818" s="331"/>
      <c r="B818" s="331"/>
      <c r="C818" s="331"/>
    </row>
    <row r="819" spans="1:3" ht="14.4" customHeight="1" x14ac:dyDescent="0.3">
      <c r="A819" s="331"/>
      <c r="B819" s="331"/>
      <c r="C819" s="331"/>
    </row>
    <row r="820" spans="1:3" ht="14.4" customHeight="1" x14ac:dyDescent="0.3">
      <c r="A820" s="331"/>
      <c r="B820" s="331"/>
      <c r="C820" s="331"/>
    </row>
    <row r="821" spans="1:3" ht="14.4" customHeight="1" x14ac:dyDescent="0.3">
      <c r="A821" s="331"/>
      <c r="B821" s="331"/>
      <c r="C821" s="331"/>
    </row>
    <row r="822" spans="1:3" ht="14.4" customHeight="1" x14ac:dyDescent="0.3">
      <c r="A822" s="331"/>
      <c r="B822" s="331"/>
      <c r="C822" s="331"/>
    </row>
    <row r="823" spans="1:3" ht="14.4" customHeight="1" x14ac:dyDescent="0.3">
      <c r="A823" s="331"/>
      <c r="B823" s="331"/>
      <c r="C823" s="331"/>
    </row>
    <row r="824" spans="1:3" ht="14.4" customHeight="1" x14ac:dyDescent="0.3">
      <c r="A824" s="331"/>
      <c r="B824" s="331"/>
      <c r="C824" s="331"/>
    </row>
    <row r="825" spans="1:3" ht="14.4" customHeight="1" x14ac:dyDescent="0.3">
      <c r="A825" s="331"/>
      <c r="B825" s="331"/>
      <c r="C825" s="331"/>
    </row>
    <row r="826" spans="1:3" ht="14.4" customHeight="1" x14ac:dyDescent="0.3">
      <c r="A826" s="331"/>
      <c r="B826" s="331"/>
      <c r="C826" s="331"/>
    </row>
    <row r="827" spans="1:3" ht="14.4" customHeight="1" x14ac:dyDescent="0.3">
      <c r="A827" s="331"/>
      <c r="B827" s="331"/>
      <c r="C827" s="331"/>
    </row>
    <row r="828" spans="1:3" ht="14.4" customHeight="1" x14ac:dyDescent="0.3">
      <c r="A828" s="331"/>
      <c r="B828" s="331"/>
      <c r="C828" s="331"/>
    </row>
    <row r="829" spans="1:3" ht="14.4" customHeight="1" x14ac:dyDescent="0.3">
      <c r="A829" s="331"/>
      <c r="B829" s="331"/>
      <c r="C829" s="331"/>
    </row>
    <row r="830" spans="1:3" ht="14.4" customHeight="1" x14ac:dyDescent="0.3">
      <c r="A830" s="331"/>
      <c r="B830" s="331"/>
      <c r="C830" s="331"/>
    </row>
    <row r="831" spans="1:3" ht="14.4" customHeight="1" x14ac:dyDescent="0.3">
      <c r="A831" s="331"/>
      <c r="B831" s="331"/>
      <c r="C831" s="331"/>
    </row>
    <row r="832" spans="1:3" ht="14.4" customHeight="1" x14ac:dyDescent="0.3">
      <c r="A832" s="331"/>
      <c r="B832" s="331"/>
      <c r="C832" s="331"/>
    </row>
    <row r="833" spans="1:3" ht="14.4" customHeight="1" x14ac:dyDescent="0.3">
      <c r="A833" s="331"/>
      <c r="B833" s="331"/>
      <c r="C833" s="331"/>
    </row>
    <row r="834" spans="1:3" ht="14.4" customHeight="1" x14ac:dyDescent="0.3">
      <c r="A834" s="331"/>
      <c r="B834" s="331"/>
      <c r="C834" s="331"/>
    </row>
    <row r="835" spans="1:3" ht="14.4" customHeight="1" x14ac:dyDescent="0.3">
      <c r="A835" s="331"/>
      <c r="B835" s="331"/>
      <c r="C835" s="331"/>
    </row>
    <row r="836" spans="1:3" ht="14.4" customHeight="1" x14ac:dyDescent="0.3">
      <c r="A836" s="331"/>
      <c r="B836" s="331"/>
      <c r="C836" s="331"/>
    </row>
    <row r="837" spans="1:3" ht="14.4" customHeight="1" x14ac:dyDescent="0.3">
      <c r="A837" s="331"/>
      <c r="B837" s="331"/>
      <c r="C837" s="331"/>
    </row>
    <row r="838" spans="1:3" ht="14.4" customHeight="1" x14ac:dyDescent="0.3">
      <c r="A838" s="331"/>
      <c r="B838" s="331"/>
      <c r="C838" s="331"/>
    </row>
    <row r="839" spans="1:3" ht="14.4" customHeight="1" x14ac:dyDescent="0.3">
      <c r="A839" s="331"/>
      <c r="B839" s="331"/>
      <c r="C839" s="331"/>
    </row>
    <row r="840" spans="1:3" ht="14.4" customHeight="1" x14ac:dyDescent="0.3">
      <c r="A840" s="331"/>
      <c r="B840" s="331"/>
      <c r="C840" s="331"/>
    </row>
    <row r="841" spans="1:3" ht="14.4" customHeight="1" x14ac:dyDescent="0.3">
      <c r="A841" s="331"/>
      <c r="B841" s="331"/>
      <c r="C841" s="331"/>
    </row>
    <row r="842" spans="1:3" ht="14.4" customHeight="1" x14ac:dyDescent="0.3">
      <c r="A842" s="331"/>
      <c r="B842" s="331"/>
      <c r="C842" s="331"/>
    </row>
    <row r="843" spans="1:3" ht="14.4" customHeight="1" x14ac:dyDescent="0.3">
      <c r="A843" s="331"/>
      <c r="B843" s="331"/>
      <c r="C843" s="331"/>
    </row>
    <row r="844" spans="1:3" ht="14.4" customHeight="1" x14ac:dyDescent="0.3">
      <c r="A844" s="331"/>
      <c r="B844" s="331"/>
      <c r="C844" s="331"/>
    </row>
    <row r="845" spans="1:3" ht="14.4" customHeight="1" x14ac:dyDescent="0.3">
      <c r="A845" s="331"/>
      <c r="B845" s="331"/>
      <c r="C845" s="331"/>
    </row>
    <row r="846" spans="1:3" ht="14.4" customHeight="1" x14ac:dyDescent="0.3">
      <c r="A846" s="331"/>
      <c r="B846" s="331"/>
      <c r="C846" s="331"/>
    </row>
    <row r="847" spans="1:3" ht="14.4" customHeight="1" x14ac:dyDescent="0.3">
      <c r="A847" s="331"/>
      <c r="B847" s="331"/>
      <c r="C847" s="331"/>
    </row>
    <row r="848" spans="1:3" ht="14.4" customHeight="1" x14ac:dyDescent="0.3">
      <c r="A848" s="331"/>
      <c r="B848" s="331"/>
      <c r="C848" s="331"/>
    </row>
    <row r="849" spans="1:3" ht="14.4" customHeight="1" x14ac:dyDescent="0.3">
      <c r="A849" s="331"/>
      <c r="B849" s="331"/>
      <c r="C849" s="331"/>
    </row>
    <row r="850" spans="1:3" ht="14.4" customHeight="1" x14ac:dyDescent="0.3">
      <c r="A850" s="331"/>
      <c r="B850" s="331"/>
      <c r="C850" s="331"/>
    </row>
    <row r="851" spans="1:3" ht="14.4" customHeight="1" x14ac:dyDescent="0.3">
      <c r="A851" s="331"/>
      <c r="B851" s="331"/>
      <c r="C851" s="331"/>
    </row>
    <row r="852" spans="1:3" ht="14.4" customHeight="1" x14ac:dyDescent="0.3">
      <c r="A852" s="331"/>
      <c r="B852" s="331"/>
      <c r="C852" s="331"/>
    </row>
    <row r="853" spans="1:3" ht="14.4" customHeight="1" x14ac:dyDescent="0.3">
      <c r="A853" s="331"/>
      <c r="B853" s="331"/>
      <c r="C853" s="331"/>
    </row>
    <row r="854" spans="1:3" ht="14.4" customHeight="1" x14ac:dyDescent="0.3">
      <c r="A854" s="331"/>
      <c r="B854" s="331"/>
      <c r="C854" s="331"/>
    </row>
    <row r="855" spans="1:3" ht="14.4" customHeight="1" x14ac:dyDescent="0.3">
      <c r="A855" s="331"/>
      <c r="B855" s="331"/>
      <c r="C855" s="331"/>
    </row>
    <row r="856" spans="1:3" ht="14.4" customHeight="1" x14ac:dyDescent="0.3">
      <c r="A856" s="331"/>
      <c r="B856" s="331"/>
      <c r="C856" s="331"/>
    </row>
    <row r="857" spans="1:3" ht="14.4" customHeight="1" x14ac:dyDescent="0.3">
      <c r="A857" s="331"/>
      <c r="B857" s="331"/>
      <c r="C857" s="331"/>
    </row>
    <row r="858" spans="1:3" ht="14.4" customHeight="1" x14ac:dyDescent="0.3">
      <c r="A858" s="331"/>
      <c r="B858" s="331"/>
      <c r="C858" s="331"/>
    </row>
    <row r="859" spans="1:3" ht="14.4" customHeight="1" x14ac:dyDescent="0.3">
      <c r="A859" s="331"/>
      <c r="B859" s="331"/>
      <c r="C859" s="331"/>
    </row>
    <row r="860" spans="1:3" ht="14.4" customHeight="1" x14ac:dyDescent="0.3">
      <c r="A860" s="331"/>
      <c r="B860" s="331"/>
      <c r="C860" s="331"/>
    </row>
    <row r="861" spans="1:3" ht="14.4" customHeight="1" x14ac:dyDescent="0.3">
      <c r="A861" s="331"/>
      <c r="B861" s="331"/>
      <c r="C861" s="331"/>
    </row>
    <row r="862" spans="1:3" ht="14.4" customHeight="1" x14ac:dyDescent="0.3">
      <c r="A862" s="331"/>
      <c r="B862" s="331"/>
      <c r="C862" s="331"/>
    </row>
    <row r="863" spans="1:3" ht="14.4" customHeight="1" x14ac:dyDescent="0.3">
      <c r="A863" s="331"/>
      <c r="B863" s="331"/>
      <c r="C863" s="331"/>
    </row>
    <row r="864" spans="1:3" ht="14.4" customHeight="1" x14ac:dyDescent="0.3">
      <c r="A864" s="331"/>
      <c r="B864" s="331"/>
      <c r="C864" s="331"/>
    </row>
    <row r="865" spans="1:3" ht="14.4" customHeight="1" x14ac:dyDescent="0.3">
      <c r="A865" s="331"/>
      <c r="B865" s="331"/>
      <c r="C865" s="331"/>
    </row>
    <row r="866" spans="1:3" ht="14.4" customHeight="1" x14ac:dyDescent="0.3">
      <c r="A866" s="331"/>
      <c r="B866" s="331"/>
      <c r="C866" s="331"/>
    </row>
    <row r="867" spans="1:3" ht="14.4" customHeight="1" x14ac:dyDescent="0.3">
      <c r="A867" s="331"/>
      <c r="B867" s="331"/>
      <c r="C867" s="331"/>
    </row>
    <row r="868" spans="1:3" ht="14.4" customHeight="1" x14ac:dyDescent="0.3">
      <c r="A868" s="331"/>
      <c r="B868" s="331"/>
      <c r="C868" s="331"/>
    </row>
    <row r="869" spans="1:3" ht="14.4" customHeight="1" x14ac:dyDescent="0.3">
      <c r="A869" s="331"/>
      <c r="B869" s="331"/>
      <c r="C869" s="331"/>
    </row>
    <row r="870" spans="1:3" ht="14.4" customHeight="1" x14ac:dyDescent="0.3">
      <c r="A870" s="331"/>
      <c r="B870" s="331"/>
      <c r="C870" s="331"/>
    </row>
    <row r="871" spans="1:3" ht="14.4" customHeight="1" x14ac:dyDescent="0.3">
      <c r="A871" s="331"/>
      <c r="B871" s="331"/>
      <c r="C871" s="331"/>
    </row>
    <row r="872" spans="1:3" ht="14.4" customHeight="1" x14ac:dyDescent="0.3">
      <c r="A872" s="331"/>
      <c r="B872" s="331"/>
      <c r="C872" s="331"/>
    </row>
    <row r="873" spans="1:3" ht="14.4" customHeight="1" x14ac:dyDescent="0.3">
      <c r="A873" s="331"/>
      <c r="B873" s="331"/>
      <c r="C873" s="331"/>
    </row>
    <row r="874" spans="1:3" ht="14.4" customHeight="1" x14ac:dyDescent="0.3">
      <c r="A874" s="331"/>
      <c r="B874" s="331"/>
      <c r="C874" s="331"/>
    </row>
    <row r="875" spans="1:3" ht="14.4" customHeight="1" x14ac:dyDescent="0.3">
      <c r="A875" s="331"/>
      <c r="B875" s="331"/>
      <c r="C875" s="331"/>
    </row>
    <row r="876" spans="1:3" ht="14.4" customHeight="1" x14ac:dyDescent="0.3">
      <c r="A876" s="331"/>
      <c r="B876" s="331"/>
      <c r="C876" s="331"/>
    </row>
    <row r="877" spans="1:3" ht="14.4" customHeight="1" x14ac:dyDescent="0.3">
      <c r="A877" s="331"/>
      <c r="B877" s="331"/>
      <c r="C877" s="331"/>
    </row>
    <row r="878" spans="1:3" ht="14.4" customHeight="1" x14ac:dyDescent="0.3">
      <c r="A878" s="331"/>
      <c r="B878" s="331"/>
      <c r="C878" s="331"/>
    </row>
    <row r="879" spans="1:3" ht="14.4" customHeight="1" x14ac:dyDescent="0.3">
      <c r="A879" s="331"/>
      <c r="B879" s="331"/>
      <c r="C879" s="331"/>
    </row>
    <row r="880" spans="1:3" ht="14.4" customHeight="1" x14ac:dyDescent="0.3">
      <c r="A880" s="331"/>
      <c r="B880" s="331"/>
      <c r="C880" s="331"/>
    </row>
    <row r="881" spans="1:3" ht="14.4" customHeight="1" x14ac:dyDescent="0.3">
      <c r="A881" s="331"/>
      <c r="B881" s="331"/>
      <c r="C881" s="331"/>
    </row>
    <row r="882" spans="1:3" ht="14.4" customHeight="1" x14ac:dyDescent="0.3">
      <c r="A882" s="331"/>
      <c r="B882" s="331"/>
      <c r="C882" s="331"/>
    </row>
    <row r="883" spans="1:3" ht="14.4" customHeight="1" x14ac:dyDescent="0.3">
      <c r="A883" s="331"/>
      <c r="B883" s="331"/>
      <c r="C883" s="331"/>
    </row>
    <row r="884" spans="1:3" ht="14.4" customHeight="1" x14ac:dyDescent="0.3">
      <c r="A884" s="331"/>
      <c r="B884" s="331"/>
      <c r="C884" s="331"/>
    </row>
    <row r="885" spans="1:3" ht="14.4" customHeight="1" x14ac:dyDescent="0.3">
      <c r="A885" s="331"/>
      <c r="B885" s="331"/>
      <c r="C885" s="331"/>
    </row>
    <row r="886" spans="1:3" ht="14.4" customHeight="1" x14ac:dyDescent="0.3">
      <c r="A886" s="331"/>
      <c r="B886" s="331"/>
      <c r="C886" s="331"/>
    </row>
    <row r="887" spans="1:3" ht="14.4" customHeight="1" x14ac:dyDescent="0.3">
      <c r="A887" s="331"/>
      <c r="B887" s="331"/>
      <c r="C887" s="331"/>
    </row>
    <row r="888" spans="1:3" ht="14.4" customHeight="1" x14ac:dyDescent="0.3">
      <c r="A888" s="331"/>
      <c r="B888" s="331"/>
      <c r="C888" s="331"/>
    </row>
    <row r="889" spans="1:3" ht="14.4" customHeight="1" x14ac:dyDescent="0.3">
      <c r="A889" s="331"/>
      <c r="B889" s="331"/>
      <c r="C889" s="331"/>
    </row>
    <row r="890" spans="1:3" ht="14.4" customHeight="1" x14ac:dyDescent="0.3">
      <c r="A890" s="331"/>
      <c r="B890" s="331"/>
      <c r="C890" s="331"/>
    </row>
    <row r="891" spans="1:3" ht="14.4" customHeight="1" x14ac:dyDescent="0.3">
      <c r="A891" s="331"/>
      <c r="B891" s="331"/>
      <c r="C891" s="331"/>
    </row>
    <row r="892" spans="1:3" ht="14.4" customHeight="1" x14ac:dyDescent="0.3">
      <c r="A892" s="331"/>
      <c r="B892" s="331"/>
      <c r="C892" s="331"/>
    </row>
    <row r="893" spans="1:3" ht="14.4" customHeight="1" x14ac:dyDescent="0.3">
      <c r="A893" s="331"/>
      <c r="B893" s="331"/>
      <c r="C893" s="331"/>
    </row>
    <row r="894" spans="1:3" ht="14.4" customHeight="1" x14ac:dyDescent="0.3">
      <c r="A894" s="331"/>
      <c r="B894" s="331"/>
      <c r="C894" s="331"/>
    </row>
    <row r="895" spans="1:3" ht="14.4" customHeight="1" x14ac:dyDescent="0.3">
      <c r="A895" s="331"/>
      <c r="B895" s="331"/>
      <c r="C895" s="331"/>
    </row>
    <row r="896" spans="1:3" ht="14.4" customHeight="1" x14ac:dyDescent="0.3">
      <c r="A896" s="331"/>
      <c r="B896" s="331"/>
      <c r="C896" s="331"/>
    </row>
    <row r="897" spans="1:3" ht="14.4" customHeight="1" x14ac:dyDescent="0.3">
      <c r="A897" s="331"/>
      <c r="B897" s="331"/>
      <c r="C897" s="331"/>
    </row>
    <row r="898" spans="1:3" ht="14.4" customHeight="1" x14ac:dyDescent="0.3">
      <c r="A898" s="331"/>
      <c r="B898" s="331"/>
      <c r="C898" s="331"/>
    </row>
    <row r="899" spans="1:3" ht="14.4" customHeight="1" x14ac:dyDescent="0.3">
      <c r="A899" s="331"/>
      <c r="B899" s="331"/>
      <c r="C899" s="331"/>
    </row>
    <row r="900" spans="1:3" ht="14.4" customHeight="1" x14ac:dyDescent="0.3">
      <c r="A900" s="331"/>
      <c r="B900" s="331"/>
      <c r="C900" s="331"/>
    </row>
    <row r="901" spans="1:3" ht="14.4" customHeight="1" x14ac:dyDescent="0.3">
      <c r="A901" s="331"/>
      <c r="B901" s="331"/>
      <c r="C901" s="331"/>
    </row>
    <row r="902" spans="1:3" ht="14.4" customHeight="1" x14ac:dyDescent="0.3">
      <c r="A902" s="331"/>
      <c r="B902" s="331"/>
      <c r="C902" s="331"/>
    </row>
    <row r="903" spans="1:3" ht="14.4" customHeight="1" x14ac:dyDescent="0.3">
      <c r="A903" s="331"/>
      <c r="B903" s="331"/>
      <c r="C903" s="331"/>
    </row>
    <row r="904" spans="1:3" ht="14.4" customHeight="1" x14ac:dyDescent="0.3">
      <c r="A904" s="331"/>
      <c r="B904" s="331"/>
      <c r="C904" s="331"/>
    </row>
    <row r="905" spans="1:3" ht="14.4" customHeight="1" x14ac:dyDescent="0.3">
      <c r="A905" s="331"/>
      <c r="B905" s="331"/>
      <c r="C905" s="331"/>
    </row>
    <row r="906" spans="1:3" ht="14.4" customHeight="1" x14ac:dyDescent="0.3">
      <c r="A906" s="331"/>
      <c r="B906" s="331"/>
      <c r="C906" s="331"/>
    </row>
    <row r="907" spans="1:3" ht="14.4" customHeight="1" x14ac:dyDescent="0.3">
      <c r="A907" s="331"/>
      <c r="B907" s="331"/>
      <c r="C907" s="331"/>
    </row>
    <row r="908" spans="1:3" ht="14.4" customHeight="1" x14ac:dyDescent="0.3">
      <c r="A908" s="331"/>
      <c r="B908" s="331"/>
      <c r="C908" s="331"/>
    </row>
    <row r="909" spans="1:3" ht="14.4" customHeight="1" x14ac:dyDescent="0.3">
      <c r="A909" s="331"/>
      <c r="B909" s="331"/>
      <c r="C909" s="331"/>
    </row>
    <row r="910" spans="1:3" ht="14.4" customHeight="1" x14ac:dyDescent="0.3">
      <c r="A910" s="331"/>
      <c r="B910" s="331"/>
      <c r="C910" s="331"/>
    </row>
    <row r="911" spans="1:3" ht="14.4" customHeight="1" x14ac:dyDescent="0.3">
      <c r="A911" s="331"/>
      <c r="B911" s="331"/>
      <c r="C911" s="331"/>
    </row>
    <row r="912" spans="1:3" ht="14.4" customHeight="1" x14ac:dyDescent="0.3">
      <c r="A912" s="331"/>
      <c r="B912" s="331"/>
      <c r="C912" s="331"/>
    </row>
    <row r="913" spans="1:3" ht="14.4" customHeight="1" x14ac:dyDescent="0.3">
      <c r="A913" s="331"/>
      <c r="B913" s="331"/>
      <c r="C913" s="331"/>
    </row>
    <row r="914" spans="1:3" ht="14.4" customHeight="1" x14ac:dyDescent="0.3">
      <c r="A914" s="331"/>
      <c r="B914" s="331"/>
      <c r="C914" s="331"/>
    </row>
    <row r="915" spans="1:3" ht="14.4" customHeight="1" x14ac:dyDescent="0.3">
      <c r="A915" s="331"/>
      <c r="B915" s="331"/>
      <c r="C915" s="331"/>
    </row>
    <row r="916" spans="1:3" ht="14.4" customHeight="1" x14ac:dyDescent="0.3">
      <c r="A916" s="331"/>
      <c r="B916" s="331"/>
      <c r="C916" s="331"/>
    </row>
    <row r="917" spans="1:3" ht="14.4" customHeight="1" x14ac:dyDescent="0.3">
      <c r="A917" s="331"/>
      <c r="B917" s="331"/>
      <c r="C917" s="331"/>
    </row>
    <row r="918" spans="1:3" ht="14.4" customHeight="1" x14ac:dyDescent="0.3">
      <c r="A918" s="331"/>
      <c r="B918" s="331"/>
      <c r="C918" s="331"/>
    </row>
    <row r="919" spans="1:3" ht="14.4" customHeight="1" x14ac:dyDescent="0.3">
      <c r="A919" s="331"/>
      <c r="B919" s="331"/>
      <c r="C919" s="331"/>
    </row>
    <row r="920" spans="1:3" ht="14.4" customHeight="1" x14ac:dyDescent="0.3">
      <c r="A920" s="331"/>
      <c r="B920" s="331"/>
      <c r="C920" s="331"/>
    </row>
    <row r="921" spans="1:3" ht="14.4" customHeight="1" x14ac:dyDescent="0.3">
      <c r="A921" s="331"/>
      <c r="B921" s="331"/>
      <c r="C921" s="331"/>
    </row>
    <row r="922" spans="1:3" ht="14.4" customHeight="1" x14ac:dyDescent="0.3">
      <c r="A922" s="331"/>
      <c r="B922" s="331"/>
      <c r="C922" s="331"/>
    </row>
    <row r="923" spans="1:3" ht="14.4" customHeight="1" x14ac:dyDescent="0.3">
      <c r="A923" s="331"/>
      <c r="B923" s="331"/>
      <c r="C923" s="331"/>
    </row>
    <row r="924" spans="1:3" ht="14.4" customHeight="1" x14ac:dyDescent="0.3">
      <c r="A924" s="331"/>
      <c r="B924" s="331"/>
      <c r="C924" s="331"/>
    </row>
    <row r="925" spans="1:3" ht="14.4" customHeight="1" x14ac:dyDescent="0.3">
      <c r="A925" s="331"/>
      <c r="B925" s="331"/>
      <c r="C925" s="331"/>
    </row>
    <row r="926" spans="1:3" ht="14.4" customHeight="1" x14ac:dyDescent="0.3">
      <c r="A926" s="331"/>
      <c r="B926" s="331"/>
      <c r="C926" s="331"/>
    </row>
    <row r="927" spans="1:3" ht="14.4" customHeight="1" x14ac:dyDescent="0.3">
      <c r="A927" s="331"/>
      <c r="B927" s="331"/>
      <c r="C927" s="331"/>
    </row>
    <row r="928" spans="1:3" ht="14.4" customHeight="1" x14ac:dyDescent="0.3">
      <c r="A928" s="331"/>
      <c r="B928" s="331"/>
      <c r="C928" s="331"/>
    </row>
    <row r="929" spans="1:3" ht="14.4" customHeight="1" x14ac:dyDescent="0.3">
      <c r="A929" s="331"/>
      <c r="B929" s="331"/>
      <c r="C929" s="331"/>
    </row>
    <row r="930" spans="1:3" ht="14.4" customHeight="1" x14ac:dyDescent="0.3">
      <c r="A930" s="331"/>
      <c r="B930" s="331"/>
      <c r="C930" s="331"/>
    </row>
    <row r="931" spans="1:3" ht="14.4" customHeight="1" x14ac:dyDescent="0.3">
      <c r="A931" s="331"/>
      <c r="B931" s="331"/>
      <c r="C931" s="331"/>
    </row>
    <row r="932" spans="1:3" ht="14.4" customHeight="1" x14ac:dyDescent="0.3">
      <c r="A932" s="331"/>
      <c r="B932" s="331"/>
      <c r="C932" s="331"/>
    </row>
    <row r="933" spans="1:3" ht="14.4" customHeight="1" x14ac:dyDescent="0.3">
      <c r="A933" s="331"/>
      <c r="B933" s="331"/>
      <c r="C933" s="331"/>
    </row>
    <row r="934" spans="1:3" ht="14.4" customHeight="1" x14ac:dyDescent="0.3">
      <c r="A934" s="331"/>
      <c r="B934" s="331"/>
      <c r="C934" s="331"/>
    </row>
    <row r="935" spans="1:3" ht="14.4" customHeight="1" x14ac:dyDescent="0.3">
      <c r="A935" s="331"/>
      <c r="B935" s="331"/>
      <c r="C935" s="331"/>
    </row>
    <row r="936" spans="1:3" ht="14.4" customHeight="1" x14ac:dyDescent="0.3">
      <c r="A936" s="331"/>
      <c r="B936" s="331"/>
      <c r="C936" s="331"/>
    </row>
    <row r="937" spans="1:3" ht="14.4" customHeight="1" x14ac:dyDescent="0.3">
      <c r="A937" s="331"/>
      <c r="B937" s="331"/>
      <c r="C937" s="331"/>
    </row>
    <row r="938" spans="1:3" ht="14.4" customHeight="1" x14ac:dyDescent="0.3">
      <c r="A938" s="331"/>
      <c r="B938" s="331"/>
      <c r="C938" s="331"/>
    </row>
    <row r="939" spans="1:3" ht="14.4" customHeight="1" x14ac:dyDescent="0.3">
      <c r="A939" s="331"/>
      <c r="B939" s="331"/>
      <c r="C939" s="331"/>
    </row>
    <row r="940" spans="1:3" ht="14.4" customHeight="1" x14ac:dyDescent="0.3">
      <c r="A940" s="331"/>
      <c r="B940" s="331"/>
      <c r="C940" s="331"/>
    </row>
    <row r="941" spans="1:3" ht="14.4" customHeight="1" x14ac:dyDescent="0.3">
      <c r="A941" s="331"/>
      <c r="B941" s="331"/>
      <c r="C941" s="331"/>
    </row>
    <row r="942" spans="1:3" ht="14.4" customHeight="1" x14ac:dyDescent="0.3">
      <c r="A942" s="331"/>
      <c r="B942" s="331"/>
      <c r="C942" s="331"/>
    </row>
    <row r="943" spans="1:3" ht="14.4" customHeight="1" x14ac:dyDescent="0.3">
      <c r="A943" s="331"/>
      <c r="B943" s="331"/>
      <c r="C943" s="331"/>
    </row>
    <row r="944" spans="1:3" ht="14.4" customHeight="1" x14ac:dyDescent="0.3">
      <c r="A944" s="331"/>
      <c r="B944" s="331"/>
      <c r="C944" s="331"/>
    </row>
    <row r="945" spans="1:3" ht="14.4" customHeight="1" x14ac:dyDescent="0.3">
      <c r="A945" s="331"/>
      <c r="B945" s="331"/>
      <c r="C945" s="331"/>
    </row>
    <row r="946" spans="1:3" ht="14.4" customHeight="1" x14ac:dyDescent="0.3">
      <c r="A946" s="331"/>
      <c r="B946" s="331"/>
      <c r="C946" s="331"/>
    </row>
    <row r="947" spans="1:3" ht="14.4" customHeight="1" x14ac:dyDescent="0.3">
      <c r="A947" s="331"/>
      <c r="B947" s="331"/>
      <c r="C947" s="331"/>
    </row>
    <row r="948" spans="1:3" ht="14.4" customHeight="1" x14ac:dyDescent="0.3">
      <c r="A948" s="331"/>
      <c r="B948" s="331"/>
      <c r="C948" s="331"/>
    </row>
    <row r="949" spans="1:3" ht="14.4" customHeight="1" x14ac:dyDescent="0.3">
      <c r="A949" s="331"/>
      <c r="B949" s="331"/>
      <c r="C949" s="331"/>
    </row>
    <row r="950" spans="1:3" ht="14.4" customHeight="1" x14ac:dyDescent="0.3">
      <c r="A950" s="331"/>
      <c r="B950" s="331"/>
      <c r="C950" s="331"/>
    </row>
    <row r="951" spans="1:3" ht="14.4" customHeight="1" x14ac:dyDescent="0.3">
      <c r="A951" s="331"/>
      <c r="B951" s="331"/>
      <c r="C951" s="331"/>
    </row>
    <row r="952" spans="1:3" ht="14.4" customHeight="1" x14ac:dyDescent="0.3">
      <c r="A952" s="331"/>
      <c r="B952" s="331"/>
      <c r="C952" s="331"/>
    </row>
    <row r="953" spans="1:3" ht="14.4" customHeight="1" x14ac:dyDescent="0.3">
      <c r="A953" s="331"/>
      <c r="B953" s="331"/>
      <c r="C953" s="331"/>
    </row>
    <row r="954" spans="1:3" ht="14.4" customHeight="1" x14ac:dyDescent="0.3">
      <c r="A954" s="331"/>
      <c r="B954" s="331"/>
      <c r="C954" s="331"/>
    </row>
    <row r="955" spans="1:3" ht="14.4" customHeight="1" x14ac:dyDescent="0.3">
      <c r="A955" s="331"/>
      <c r="B955" s="331"/>
      <c r="C955" s="331"/>
    </row>
    <row r="956" spans="1:3" ht="14.4" customHeight="1" x14ac:dyDescent="0.3">
      <c r="A956" s="331"/>
      <c r="B956" s="331"/>
      <c r="C956" s="331"/>
    </row>
    <row r="957" spans="1:3" ht="14.4" customHeight="1" x14ac:dyDescent="0.3">
      <c r="A957" s="331"/>
      <c r="B957" s="331"/>
      <c r="C957" s="331"/>
    </row>
    <row r="958" spans="1:3" ht="14.4" customHeight="1" x14ac:dyDescent="0.3">
      <c r="A958" s="331"/>
      <c r="B958" s="331"/>
      <c r="C958" s="331"/>
    </row>
    <row r="959" spans="1:3" ht="14.4" customHeight="1" x14ac:dyDescent="0.3">
      <c r="A959" s="331"/>
      <c r="B959" s="331"/>
      <c r="C959" s="331"/>
    </row>
    <row r="960" spans="1:3" ht="14.4" customHeight="1" x14ac:dyDescent="0.3">
      <c r="A960" s="331"/>
      <c r="B960" s="331"/>
      <c r="C960" s="331"/>
    </row>
    <row r="961" spans="1:3" ht="14.4" customHeight="1" x14ac:dyDescent="0.3">
      <c r="A961" s="331"/>
      <c r="B961" s="331"/>
      <c r="C961" s="331"/>
    </row>
    <row r="962" spans="1:3" ht="14.4" customHeight="1" x14ac:dyDescent="0.3">
      <c r="A962" s="331"/>
      <c r="B962" s="331"/>
      <c r="C962" s="331"/>
    </row>
    <row r="963" spans="1:3" ht="14.4" customHeight="1" x14ac:dyDescent="0.3">
      <c r="A963" s="331"/>
      <c r="B963" s="331"/>
      <c r="C963" s="331"/>
    </row>
    <row r="964" spans="1:3" ht="14.4" customHeight="1" x14ac:dyDescent="0.3">
      <c r="A964" s="331"/>
      <c r="B964" s="331"/>
      <c r="C964" s="331"/>
    </row>
    <row r="965" spans="1:3" ht="14.4" customHeight="1" x14ac:dyDescent="0.3">
      <c r="A965" s="331"/>
      <c r="B965" s="331"/>
      <c r="C965" s="331"/>
    </row>
    <row r="966" spans="1:3" ht="14.4" customHeight="1" x14ac:dyDescent="0.3">
      <c r="A966" s="331"/>
      <c r="B966" s="331"/>
      <c r="C966" s="331"/>
    </row>
    <row r="967" spans="1:3" ht="14.4" customHeight="1" x14ac:dyDescent="0.3">
      <c r="A967" s="331"/>
      <c r="B967" s="331"/>
      <c r="C967" s="331"/>
    </row>
    <row r="968" spans="1:3" ht="14.4" customHeight="1" x14ac:dyDescent="0.3">
      <c r="A968" s="331"/>
      <c r="B968" s="331"/>
      <c r="C968" s="331"/>
    </row>
    <row r="969" spans="1:3" ht="14.4" customHeight="1" x14ac:dyDescent="0.3">
      <c r="A969" s="331"/>
      <c r="B969" s="331"/>
      <c r="C969" s="331"/>
    </row>
    <row r="970" spans="1:3" ht="14.4" customHeight="1" x14ac:dyDescent="0.3">
      <c r="A970" s="331"/>
      <c r="B970" s="331"/>
      <c r="C970" s="331"/>
    </row>
    <row r="971" spans="1:3" ht="14.4" customHeight="1" x14ac:dyDescent="0.3">
      <c r="A971" s="331"/>
      <c r="B971" s="331"/>
      <c r="C971" s="331"/>
    </row>
    <row r="972" spans="1:3" ht="14.4" customHeight="1" x14ac:dyDescent="0.3">
      <c r="A972" s="331"/>
      <c r="B972" s="331"/>
      <c r="C972" s="331"/>
    </row>
    <row r="973" spans="1:3" ht="14.4" customHeight="1" x14ac:dyDescent="0.3">
      <c r="A973" s="331"/>
      <c r="B973" s="331"/>
      <c r="C973" s="331"/>
    </row>
    <row r="974" spans="1:3" ht="14.4" customHeight="1" x14ac:dyDescent="0.3">
      <c r="A974" s="331"/>
      <c r="B974" s="331"/>
      <c r="C974" s="331"/>
    </row>
    <row r="975" spans="1:3" ht="14.4" customHeight="1" x14ac:dyDescent="0.3">
      <c r="A975" s="331"/>
      <c r="B975" s="331"/>
      <c r="C975" s="331"/>
    </row>
    <row r="976" spans="1:3" ht="14.4" customHeight="1" x14ac:dyDescent="0.3">
      <c r="A976" s="331"/>
      <c r="B976" s="331"/>
      <c r="C976" s="331"/>
    </row>
    <row r="977" spans="1:3" ht="14.4" customHeight="1" x14ac:dyDescent="0.3">
      <c r="A977" s="331"/>
      <c r="B977" s="331"/>
      <c r="C977" s="331"/>
    </row>
    <row r="978" spans="1:3" ht="14.4" customHeight="1" x14ac:dyDescent="0.3">
      <c r="A978" s="331"/>
      <c r="B978" s="331"/>
      <c r="C978" s="331"/>
    </row>
    <row r="979" spans="1:3" ht="14.4" customHeight="1" x14ac:dyDescent="0.3">
      <c r="A979" s="331"/>
      <c r="B979" s="331"/>
      <c r="C979" s="331"/>
    </row>
    <row r="980" spans="1:3" ht="14.4" customHeight="1" x14ac:dyDescent="0.3">
      <c r="A980" s="331"/>
      <c r="B980" s="331"/>
      <c r="C980" s="331"/>
    </row>
    <row r="981" spans="1:3" ht="14.4" customHeight="1" x14ac:dyDescent="0.3">
      <c r="A981" s="331"/>
      <c r="B981" s="331"/>
      <c r="C981" s="331"/>
    </row>
    <row r="982" spans="1:3" ht="14.4" customHeight="1" x14ac:dyDescent="0.3">
      <c r="A982" s="331"/>
      <c r="B982" s="331"/>
      <c r="C982" s="331"/>
    </row>
    <row r="983" spans="1:3" ht="14.4" customHeight="1" x14ac:dyDescent="0.3">
      <c r="A983" s="331"/>
      <c r="B983" s="331"/>
      <c r="C983" s="331"/>
    </row>
    <row r="984" spans="1:3" ht="14.4" customHeight="1" x14ac:dyDescent="0.3">
      <c r="A984" s="331"/>
      <c r="B984" s="331"/>
      <c r="C984" s="331"/>
    </row>
    <row r="985" spans="1:3" ht="14.4" customHeight="1" x14ac:dyDescent="0.3">
      <c r="A985" s="331"/>
      <c r="B985" s="331"/>
      <c r="C985" s="331"/>
    </row>
    <row r="986" spans="1:3" ht="14.4" customHeight="1" x14ac:dyDescent="0.3">
      <c r="A986" s="331"/>
      <c r="B986" s="331"/>
      <c r="C986" s="331"/>
    </row>
    <row r="987" spans="1:3" ht="14.4" customHeight="1" x14ac:dyDescent="0.3">
      <c r="A987" s="331"/>
      <c r="B987" s="331"/>
      <c r="C987" s="331"/>
    </row>
    <row r="988" spans="1:3" ht="14.4" customHeight="1" x14ac:dyDescent="0.3">
      <c r="A988" s="331"/>
      <c r="B988" s="331"/>
      <c r="C988" s="331"/>
    </row>
    <row r="989" spans="1:3" ht="14.4" customHeight="1" x14ac:dyDescent="0.3">
      <c r="A989" s="331"/>
      <c r="B989" s="331"/>
      <c r="C989" s="331"/>
    </row>
    <row r="990" spans="1:3" ht="14.4" customHeight="1" x14ac:dyDescent="0.3">
      <c r="A990" s="331"/>
      <c r="B990" s="331"/>
      <c r="C990" s="331"/>
    </row>
    <row r="991" spans="1:3" ht="14.4" customHeight="1" x14ac:dyDescent="0.3">
      <c r="A991" s="331"/>
      <c r="B991" s="331"/>
      <c r="C991" s="331"/>
    </row>
    <row r="992" spans="1:3" ht="14.4" customHeight="1" x14ac:dyDescent="0.3">
      <c r="A992" s="331"/>
      <c r="B992" s="331"/>
      <c r="C992" s="331"/>
    </row>
    <row r="993" spans="1:3" ht="14.4" customHeight="1" x14ac:dyDescent="0.3">
      <c r="A993" s="331"/>
      <c r="B993" s="331"/>
      <c r="C993" s="331"/>
    </row>
    <row r="994" spans="1:3" ht="14.4" customHeight="1" x14ac:dyDescent="0.3">
      <c r="A994" s="331"/>
      <c r="B994" s="331"/>
      <c r="C994" s="331"/>
    </row>
    <row r="995" spans="1:3" ht="14.4" customHeight="1" x14ac:dyDescent="0.3">
      <c r="A995" s="331"/>
      <c r="B995" s="331"/>
      <c r="C995" s="331"/>
    </row>
    <row r="996" spans="1:3" ht="14.4" customHeight="1" x14ac:dyDescent="0.3">
      <c r="A996" s="331"/>
      <c r="B996" s="331"/>
      <c r="C996" s="331"/>
    </row>
    <row r="997" spans="1:3" ht="14.4" customHeight="1" x14ac:dyDescent="0.3">
      <c r="A997" s="331"/>
      <c r="B997" s="331"/>
      <c r="C997" s="331"/>
    </row>
    <row r="998" spans="1:3" ht="14.4" customHeight="1" x14ac:dyDescent="0.3">
      <c r="A998" s="331"/>
      <c r="B998" s="331"/>
      <c r="C998" s="331"/>
    </row>
    <row r="999" spans="1:3" ht="14.4" customHeight="1" x14ac:dyDescent="0.3">
      <c r="A999" s="331"/>
      <c r="B999" s="331"/>
      <c r="C999" s="331"/>
    </row>
    <row r="1000" spans="1:3" ht="14.4" customHeight="1" x14ac:dyDescent="0.3">
      <c r="A1000" s="331"/>
      <c r="B1000" s="331"/>
      <c r="C1000" s="331"/>
    </row>
  </sheetData>
  <mergeCells count="9">
    <mergeCell ref="A1:C1"/>
    <mergeCell ref="A4:C4"/>
    <mergeCell ref="A8:C8"/>
    <mergeCell ref="A13:C13"/>
    <mergeCell ref="A5:C5"/>
    <mergeCell ref="A7:C7"/>
    <mergeCell ref="A10:C10"/>
    <mergeCell ref="A11:C11"/>
    <mergeCell ref="A14:C14"/>
  </mergeCells>
  <printOptions horizontalCentered="1"/>
  <pageMargins left="0.7" right="0.7" top="0.75" bottom="0.75" header="0.3" footer="0.3"/>
  <pageSetup paperSize="9" scale="8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56C5A-A610-4F6C-A915-F6C3BDC19903}">
  <sheetPr codeName="Feuil24"/>
  <dimension ref="A1:K90"/>
  <sheetViews>
    <sheetView showGridLines="0" topLeftCell="A18" zoomScale="108" zoomScaleNormal="108" workbookViewId="0">
      <selection activeCell="E42" sqref="E42"/>
    </sheetView>
  </sheetViews>
  <sheetFormatPr baseColWidth="10" defaultColWidth="11.44140625" defaultRowHeight="14.4" x14ac:dyDescent="0.3"/>
  <cols>
    <col min="1" max="1" width="31.6640625" customWidth="1"/>
    <col min="2" max="2" width="17.44140625" customWidth="1"/>
    <col min="3" max="3" width="3.6640625" customWidth="1"/>
    <col min="4" max="4" width="20.109375" bestFit="1" customWidth="1"/>
    <col min="5" max="5" width="29.6640625" customWidth="1"/>
    <col min="6" max="6" width="11.44140625" style="1"/>
    <col min="7" max="7" width="47.109375" customWidth="1"/>
    <col min="8" max="8" width="14.33203125" customWidth="1"/>
    <col min="9" max="9" width="14.33203125" style="1" customWidth="1"/>
    <col min="10" max="10" width="12.77734375" style="1" bestFit="1" customWidth="1"/>
    <col min="11" max="11" width="14.5546875" style="1" bestFit="1" customWidth="1"/>
  </cols>
  <sheetData>
    <row r="1" spans="1:8" ht="18.600000000000001" customHeight="1" x14ac:dyDescent="0.3">
      <c r="B1" s="360" t="s">
        <v>7</v>
      </c>
      <c r="C1" s="360"/>
      <c r="D1" s="360"/>
      <c r="E1" s="360"/>
      <c r="F1" s="360"/>
    </row>
    <row r="2" spans="1:8" ht="75" customHeight="1" x14ac:dyDescent="0.3">
      <c r="B2" s="370" t="s">
        <v>9</v>
      </c>
      <c r="C2" s="370"/>
      <c r="D2" s="276" t="s">
        <v>6</v>
      </c>
      <c r="E2" s="374" t="s">
        <v>155</v>
      </c>
      <c r="F2" s="375"/>
      <c r="G2" s="375"/>
      <c r="H2" s="376"/>
    </row>
    <row r="3" spans="1:8" x14ac:dyDescent="0.3">
      <c r="A3" s="277"/>
      <c r="B3" s="370"/>
      <c r="C3" s="370"/>
      <c r="D3" s="278" t="s">
        <v>4</v>
      </c>
      <c r="E3" s="7">
        <v>46023</v>
      </c>
      <c r="F3" s="377" t="str">
        <f>IF(OR(,N_Jours&lt;15,N_Jours&gt;60),"La durée initiale de l'enquête doit  être comprise entre 15 et 60 jours","")</f>
        <v/>
      </c>
      <c r="G3" s="378"/>
      <c r="H3" s="379"/>
    </row>
    <row r="4" spans="1:8" x14ac:dyDescent="0.3">
      <c r="A4" s="279"/>
      <c r="B4" s="370"/>
      <c r="C4" s="370"/>
      <c r="D4" s="278" t="s">
        <v>3</v>
      </c>
      <c r="E4" s="7">
        <v>46054</v>
      </c>
      <c r="F4" s="380"/>
      <c r="G4" s="381"/>
      <c r="H4" s="382"/>
    </row>
    <row r="5" spans="1:8" x14ac:dyDescent="0.3">
      <c r="A5" s="279"/>
      <c r="B5" s="370"/>
      <c r="C5" s="370"/>
      <c r="D5" s="278" t="s">
        <v>2</v>
      </c>
      <c r="E5" s="280">
        <f>EP_fin-EP_Début+1</f>
        <v>32</v>
      </c>
      <c r="F5" s="383"/>
      <c r="G5" s="384"/>
      <c r="H5" s="385"/>
    </row>
    <row r="6" spans="1:8" x14ac:dyDescent="0.3">
      <c r="A6" s="279"/>
      <c r="B6" s="370"/>
      <c r="C6" s="370"/>
      <c r="D6" s="278" t="s">
        <v>1</v>
      </c>
      <c r="E6" s="6"/>
      <c r="F6" s="386"/>
      <c r="G6" s="387"/>
      <c r="H6" s="388"/>
    </row>
    <row r="7" spans="1:8" x14ac:dyDescent="0.3">
      <c r="A7" s="279"/>
      <c r="B7" s="370"/>
      <c r="C7" s="370"/>
      <c r="D7" s="278" t="str">
        <f>IF(EP_Prolongation="oui","jusqu'au : ","")</f>
        <v/>
      </c>
      <c r="E7" s="5"/>
      <c r="F7" s="389"/>
      <c r="G7" s="390"/>
      <c r="H7" s="391"/>
    </row>
    <row r="8" spans="1:8" x14ac:dyDescent="0.3">
      <c r="A8" s="279"/>
      <c r="B8" s="370"/>
      <c r="C8" s="370"/>
      <c r="D8" s="278" t="s">
        <v>0</v>
      </c>
      <c r="E8" s="280">
        <f>IF(EP_Prolongation="OUI",EP_FinProlong-EP_Début+1,EP_fin-EP_Début+1)</f>
        <v>32</v>
      </c>
      <c r="F8" s="392"/>
      <c r="G8" s="393"/>
      <c r="H8" s="394"/>
    </row>
    <row r="11" spans="1:8" x14ac:dyDescent="0.3">
      <c r="B11" s="360" t="s">
        <v>16</v>
      </c>
      <c r="C11" s="360"/>
      <c r="D11" s="360"/>
      <c r="E11" s="360"/>
      <c r="F11" s="360"/>
    </row>
    <row r="12" spans="1:8" ht="28.8" customHeight="1" x14ac:dyDescent="0.3">
      <c r="B12" s="361" t="s">
        <v>20</v>
      </c>
      <c r="C12" s="362"/>
      <c r="D12" s="281"/>
      <c r="E12" s="282"/>
      <c r="F12" s="283"/>
      <c r="G12" s="276" t="s">
        <v>17</v>
      </c>
      <c r="H12" s="276" t="s">
        <v>18</v>
      </c>
    </row>
    <row r="13" spans="1:8" x14ac:dyDescent="0.3">
      <c r="B13" s="363"/>
      <c r="C13" s="364"/>
      <c r="D13" s="371">
        <v>1</v>
      </c>
      <c r="E13" s="367" t="str">
        <f>IF(N_Commissaire=1,"Commissaire :","Président(e) :")</f>
        <v>Commissaire :</v>
      </c>
      <c r="F13" s="367"/>
      <c r="G13" s="11" t="s">
        <v>157</v>
      </c>
      <c r="H13" s="8" t="s">
        <v>158</v>
      </c>
    </row>
    <row r="14" spans="1:8" x14ac:dyDescent="0.3">
      <c r="A14" t="s">
        <v>19</v>
      </c>
      <c r="B14" s="363"/>
      <c r="C14" s="364"/>
      <c r="D14" s="372"/>
      <c r="E14" s="367" t="str">
        <f>IF(N_Commissaire&gt;1,"Titulaire 2 : ","")</f>
        <v/>
      </c>
      <c r="F14" s="367"/>
      <c r="G14" s="6"/>
      <c r="H14" s="8"/>
    </row>
    <row r="15" spans="1:8" x14ac:dyDescent="0.3">
      <c r="B15" s="363"/>
      <c r="C15" s="364"/>
      <c r="D15" s="373"/>
      <c r="E15" s="367" t="str">
        <f>IF(N_Commissaire&gt;1,"Titulaire 3 : ","")</f>
        <v/>
      </c>
      <c r="F15" s="367"/>
      <c r="G15" s="6"/>
      <c r="H15" s="9"/>
    </row>
    <row r="16" spans="1:8" x14ac:dyDescent="0.3">
      <c r="B16" s="363"/>
      <c r="C16" s="364"/>
      <c r="D16" s="370"/>
      <c r="E16" s="367" t="str">
        <f>IF(N_Commissaire&gt;3,"Titulaire 4 : ","")</f>
        <v/>
      </c>
      <c r="F16" s="367"/>
      <c r="G16" s="6"/>
      <c r="H16" s="8"/>
    </row>
    <row r="17" spans="2:11" x14ac:dyDescent="0.3">
      <c r="B17" s="363"/>
      <c r="C17" s="364"/>
      <c r="D17" s="370"/>
      <c r="E17" s="367" t="str">
        <f>IF(N_Commissaire&gt;3,"Titulaire 5 : ","")</f>
        <v/>
      </c>
      <c r="F17" s="367"/>
      <c r="G17" s="6"/>
      <c r="H17" s="9"/>
    </row>
    <row r="18" spans="2:11" x14ac:dyDescent="0.3">
      <c r="B18" s="363"/>
      <c r="C18" s="364"/>
      <c r="D18" s="370"/>
      <c r="E18" s="367" t="str">
        <f>IF(N_Commissaire&gt;5,"Titulaire 6 : ","")</f>
        <v/>
      </c>
      <c r="F18" s="367"/>
      <c r="G18" s="6"/>
      <c r="H18" s="8"/>
    </row>
    <row r="19" spans="2:11" x14ac:dyDescent="0.3">
      <c r="B19" s="363"/>
      <c r="C19" s="364"/>
      <c r="D19" s="370"/>
      <c r="E19" s="367" t="str">
        <f>IF(N_Commissaire&gt;5,"Titulaire 7 : ","")</f>
        <v/>
      </c>
      <c r="F19" s="367"/>
      <c r="G19" s="6"/>
      <c r="H19" s="9"/>
    </row>
    <row r="20" spans="2:11" x14ac:dyDescent="0.3">
      <c r="B20" s="363"/>
      <c r="C20" s="364"/>
      <c r="D20" s="370"/>
      <c r="E20" s="367" t="str">
        <f>IF(N_Commissaire&gt;7,"Titulaire 8 : ","")</f>
        <v/>
      </c>
      <c r="F20" s="367"/>
      <c r="G20" s="6"/>
      <c r="H20" s="9"/>
    </row>
    <row r="21" spans="2:11" x14ac:dyDescent="0.3">
      <c r="B21" s="365"/>
      <c r="C21" s="366"/>
      <c r="D21" s="370"/>
      <c r="E21" s="367" t="str">
        <f>IF(N_Commissaire&gt;7,"Titulaire 9 : ","")</f>
        <v/>
      </c>
      <c r="F21" s="367"/>
      <c r="G21" s="6"/>
      <c r="H21" s="10"/>
    </row>
    <row r="22" spans="2:11" x14ac:dyDescent="0.3">
      <c r="B22" s="4"/>
      <c r="C22" s="4"/>
      <c r="D22" s="3"/>
      <c r="E22" s="285"/>
      <c r="F22" s="285"/>
    </row>
    <row r="23" spans="2:11" x14ac:dyDescent="0.3">
      <c r="B23" s="395"/>
      <c r="C23" s="395"/>
      <c r="D23" s="395"/>
      <c r="E23" s="395"/>
      <c r="F23" s="395"/>
    </row>
    <row r="24" spans="2:11" x14ac:dyDescent="0.3">
      <c r="B24" s="360" t="s">
        <v>8</v>
      </c>
      <c r="C24" s="360"/>
      <c r="D24" s="360"/>
      <c r="E24" s="360"/>
      <c r="F24" s="360"/>
      <c r="H24" s="1"/>
      <c r="K24" s="286"/>
    </row>
    <row r="25" spans="2:11" ht="14.4" customHeight="1" x14ac:dyDescent="0.3">
      <c r="B25" s="370" t="s">
        <v>11</v>
      </c>
      <c r="C25" s="370"/>
      <c r="D25" s="368" t="s">
        <v>10</v>
      </c>
      <c r="E25" s="276" t="s">
        <v>13</v>
      </c>
      <c r="F25" s="276" t="s">
        <v>14</v>
      </c>
      <c r="G25" s="276" t="s">
        <v>137</v>
      </c>
      <c r="H25" s="3"/>
      <c r="J25" s="33" t="s">
        <v>108</v>
      </c>
      <c r="K25" s="33" t="s">
        <v>109</v>
      </c>
    </row>
    <row r="26" spans="2:11" ht="14.4" customHeight="1" x14ac:dyDescent="0.3">
      <c r="B26" s="359"/>
      <c r="C26" s="359"/>
      <c r="D26" s="369"/>
      <c r="E26" s="325"/>
      <c r="F26" s="325"/>
      <c r="G26" s="325"/>
      <c r="H26" s="3"/>
      <c r="J26" s="33"/>
      <c r="K26" s="33"/>
    </row>
    <row r="27" spans="2:11" ht="14.4" customHeight="1" x14ac:dyDescent="0.3">
      <c r="B27" s="370"/>
      <c r="C27" s="370"/>
      <c r="D27" s="369"/>
      <c r="E27" s="75" t="s">
        <v>159</v>
      </c>
      <c r="F27" s="10" t="s">
        <v>160</v>
      </c>
      <c r="G27" s="6" t="s">
        <v>15</v>
      </c>
      <c r="H27" s="287">
        <v>1</v>
      </c>
      <c r="J27" s="33" t="str">
        <f>IF(F27&lt;&gt;"",F27,"")</f>
        <v>Com</v>
      </c>
      <c r="K27" s="33" t="str">
        <f>IF(G27="OUI",F27,"")</f>
        <v>Com</v>
      </c>
    </row>
    <row r="28" spans="2:11" ht="14.4" customHeight="1" x14ac:dyDescent="0.3">
      <c r="B28" s="370"/>
      <c r="C28" s="370"/>
      <c r="D28" s="369"/>
      <c r="E28" s="75"/>
      <c r="F28" s="10"/>
      <c r="G28" s="6"/>
      <c r="H28" s="287">
        <f t="shared" ref="H28:H59" si="0">IF(AND(H27&lt;&gt;0,H27+1&lt;=N_Communes),H27+1,0)</f>
        <v>0</v>
      </c>
      <c r="J28" s="33" t="str">
        <f t="shared" ref="J28:J76" si="1">IF(F28&lt;&gt;"",F28,"")</f>
        <v/>
      </c>
      <c r="K28" s="33"/>
    </row>
    <row r="29" spans="2:11" ht="14.4" customHeight="1" x14ac:dyDescent="0.3">
      <c r="B29" s="370"/>
      <c r="C29" s="370"/>
      <c r="D29" s="295">
        <v>1</v>
      </c>
      <c r="E29" s="75"/>
      <c r="F29" s="10"/>
      <c r="G29" s="6"/>
      <c r="H29" s="287">
        <f t="shared" si="0"/>
        <v>0</v>
      </c>
      <c r="J29" s="33" t="str">
        <f t="shared" si="1"/>
        <v/>
      </c>
      <c r="K29" s="33"/>
    </row>
    <row r="30" spans="2:11" ht="14.4" customHeight="1" x14ac:dyDescent="0.3">
      <c r="B30" s="370"/>
      <c r="C30" s="370"/>
      <c r="D30" s="369" t="s">
        <v>12</v>
      </c>
      <c r="E30" s="75"/>
      <c r="F30" s="10"/>
      <c r="G30" s="6"/>
      <c r="H30" s="287">
        <f t="shared" si="0"/>
        <v>0</v>
      </c>
      <c r="J30" s="33" t="str">
        <f t="shared" si="1"/>
        <v/>
      </c>
      <c r="K30" s="33"/>
    </row>
    <row r="31" spans="2:11" ht="14.4" customHeight="1" x14ac:dyDescent="0.3">
      <c r="B31" s="370"/>
      <c r="C31" s="370"/>
      <c r="D31" s="369"/>
      <c r="E31" s="75"/>
      <c r="F31" s="10"/>
      <c r="G31" s="6"/>
      <c r="H31" s="287">
        <f t="shared" si="0"/>
        <v>0</v>
      </c>
      <c r="J31" s="33" t="str">
        <f t="shared" si="1"/>
        <v/>
      </c>
      <c r="K31" s="33"/>
    </row>
    <row r="32" spans="2:11" ht="14.4" customHeight="1" x14ac:dyDescent="0.3">
      <c r="B32" s="370"/>
      <c r="C32" s="370"/>
      <c r="D32" s="369"/>
      <c r="E32" s="75"/>
      <c r="F32" s="10"/>
      <c r="G32" s="6"/>
      <c r="H32" s="287">
        <f t="shared" si="0"/>
        <v>0</v>
      </c>
      <c r="J32" s="33" t="str">
        <f t="shared" si="1"/>
        <v/>
      </c>
      <c r="K32" s="33"/>
    </row>
    <row r="33" spans="2:11" x14ac:dyDescent="0.3">
      <c r="B33" s="370"/>
      <c r="C33" s="370"/>
      <c r="D33" s="288">
        <f>COUNTIF(G27:G76,"OUI")</f>
        <v>1</v>
      </c>
      <c r="E33" s="75"/>
      <c r="F33" s="10"/>
      <c r="G33" s="6"/>
      <c r="H33" s="287">
        <f t="shared" si="0"/>
        <v>0</v>
      </c>
      <c r="J33" s="33" t="str">
        <f t="shared" si="1"/>
        <v/>
      </c>
      <c r="K33" s="33"/>
    </row>
    <row r="34" spans="2:11" x14ac:dyDescent="0.3">
      <c r="B34" s="289"/>
      <c r="C34" s="289"/>
      <c r="D34" s="3"/>
      <c r="E34" s="75"/>
      <c r="F34" s="10"/>
      <c r="G34" s="6"/>
      <c r="H34" s="287">
        <f t="shared" si="0"/>
        <v>0</v>
      </c>
      <c r="J34" s="33" t="str">
        <f t="shared" si="1"/>
        <v/>
      </c>
      <c r="K34" s="33"/>
    </row>
    <row r="35" spans="2:11" x14ac:dyDescent="0.3">
      <c r="B35" s="289"/>
      <c r="C35" s="289"/>
      <c r="D35" s="3"/>
      <c r="E35" s="75"/>
      <c r="F35" s="10"/>
      <c r="G35" s="6"/>
      <c r="H35" s="287">
        <f t="shared" si="0"/>
        <v>0</v>
      </c>
      <c r="J35" s="33" t="str">
        <f t="shared" si="1"/>
        <v/>
      </c>
      <c r="K35" s="33"/>
    </row>
    <row r="36" spans="2:11" x14ac:dyDescent="0.3">
      <c r="B36" s="358" t="s">
        <v>156</v>
      </c>
      <c r="C36" s="358"/>
      <c r="D36" s="3"/>
      <c r="E36" s="75"/>
      <c r="F36" s="10"/>
      <c r="G36" s="6"/>
      <c r="H36" s="287">
        <f t="shared" si="0"/>
        <v>0</v>
      </c>
      <c r="J36" s="33" t="str">
        <f t="shared" si="1"/>
        <v/>
      </c>
      <c r="K36" s="33"/>
    </row>
    <row r="37" spans="2:11" x14ac:dyDescent="0.3">
      <c r="B37" s="359" t="str">
        <f>IF(D33&lt;2,"S","C")</f>
        <v>S</v>
      </c>
      <c r="C37" s="359"/>
      <c r="D37" s="3"/>
      <c r="E37" s="75"/>
      <c r="F37" s="10"/>
      <c r="G37" s="6"/>
      <c r="H37" s="287">
        <f t="shared" si="0"/>
        <v>0</v>
      </c>
      <c r="J37" s="33" t="str">
        <f t="shared" si="1"/>
        <v/>
      </c>
      <c r="K37" s="33"/>
    </row>
    <row r="38" spans="2:11" x14ac:dyDescent="0.3">
      <c r="B38" s="290"/>
      <c r="C38" s="290"/>
      <c r="E38" s="296"/>
      <c r="F38" s="296"/>
      <c r="G38" s="6"/>
      <c r="H38" s="287">
        <f t="shared" si="0"/>
        <v>0</v>
      </c>
      <c r="J38" s="33" t="str">
        <f t="shared" si="1"/>
        <v/>
      </c>
      <c r="K38" s="33"/>
    </row>
    <row r="39" spans="2:11" x14ac:dyDescent="0.3">
      <c r="B39" s="4"/>
      <c r="C39" s="4"/>
      <c r="D39" s="290"/>
      <c r="E39" s="6"/>
      <c r="F39" s="297"/>
      <c r="G39" s="298"/>
      <c r="H39" s="287">
        <f t="shared" si="0"/>
        <v>0</v>
      </c>
      <c r="J39" s="33" t="str">
        <f t="shared" si="1"/>
        <v/>
      </c>
      <c r="K39" s="33"/>
    </row>
    <row r="40" spans="2:11" x14ac:dyDescent="0.3">
      <c r="B40" s="352"/>
      <c r="C40" s="3"/>
      <c r="D40" s="3"/>
      <c r="E40" s="299"/>
      <c r="F40" s="6"/>
      <c r="G40" s="6"/>
      <c r="H40" s="287">
        <f t="shared" si="0"/>
        <v>0</v>
      </c>
      <c r="J40" s="33" t="str">
        <f t="shared" si="1"/>
        <v/>
      </c>
      <c r="K40" s="33"/>
    </row>
    <row r="41" spans="2:11" x14ac:dyDescent="0.3">
      <c r="B41" s="352"/>
      <c r="C41" s="3"/>
      <c r="D41" s="291"/>
      <c r="E41" s="299"/>
      <c r="F41" s="6"/>
      <c r="G41" s="6"/>
      <c r="H41" s="287">
        <f t="shared" si="0"/>
        <v>0</v>
      </c>
      <c r="J41" s="33" t="str">
        <f t="shared" si="1"/>
        <v/>
      </c>
      <c r="K41" s="33"/>
    </row>
    <row r="42" spans="2:11" x14ac:dyDescent="0.3">
      <c r="B42" s="352"/>
      <c r="C42" s="3"/>
      <c r="D42" s="291"/>
      <c r="E42" s="299"/>
      <c r="F42" s="6"/>
      <c r="G42" s="6"/>
      <c r="H42" s="287">
        <f t="shared" si="0"/>
        <v>0</v>
      </c>
      <c r="J42" s="33" t="str">
        <f t="shared" si="1"/>
        <v/>
      </c>
      <c r="K42" s="33"/>
    </row>
    <row r="43" spans="2:11" ht="14.4" customHeight="1" x14ac:dyDescent="0.3">
      <c r="B43" s="396"/>
      <c r="C43" s="292"/>
      <c r="D43" s="291"/>
      <c r="E43" s="299"/>
      <c r="F43" s="6"/>
      <c r="G43" s="6"/>
      <c r="H43" s="287">
        <f t="shared" si="0"/>
        <v>0</v>
      </c>
      <c r="J43" s="33" t="str">
        <f t="shared" si="1"/>
        <v/>
      </c>
      <c r="K43" s="33"/>
    </row>
    <row r="44" spans="2:11" x14ac:dyDescent="0.3">
      <c r="B44" s="396"/>
      <c r="C44" s="292"/>
      <c r="D44" s="291"/>
      <c r="E44" s="299"/>
      <c r="F44" s="6"/>
      <c r="G44" s="6"/>
      <c r="H44" s="287">
        <f t="shared" si="0"/>
        <v>0</v>
      </c>
      <c r="J44" s="33" t="str">
        <f t="shared" si="1"/>
        <v/>
      </c>
      <c r="K44" s="33"/>
    </row>
    <row r="45" spans="2:11" x14ac:dyDescent="0.3">
      <c r="B45" s="396"/>
      <c r="C45" s="292"/>
      <c r="D45" s="291"/>
      <c r="E45" s="299"/>
      <c r="F45" s="6"/>
      <c r="G45" s="6"/>
      <c r="H45" s="287">
        <f t="shared" si="0"/>
        <v>0</v>
      </c>
      <c r="J45" s="33" t="str">
        <f t="shared" si="1"/>
        <v/>
      </c>
      <c r="K45" s="33"/>
    </row>
    <row r="46" spans="2:11" x14ac:dyDescent="0.3">
      <c r="B46" s="396"/>
      <c r="C46" s="292"/>
      <c r="D46" s="291"/>
      <c r="E46" s="299"/>
      <c r="F46" s="6"/>
      <c r="G46" s="6"/>
      <c r="H46" s="287">
        <f t="shared" si="0"/>
        <v>0</v>
      </c>
      <c r="J46" s="33" t="str">
        <f t="shared" si="1"/>
        <v/>
      </c>
      <c r="K46" s="33"/>
    </row>
    <row r="47" spans="2:11" x14ac:dyDescent="0.3">
      <c r="B47" s="396"/>
      <c r="C47" s="292"/>
      <c r="D47" s="291"/>
      <c r="E47" s="299"/>
      <c r="F47" s="6"/>
      <c r="G47" s="6"/>
      <c r="H47" s="287">
        <f t="shared" si="0"/>
        <v>0</v>
      </c>
      <c r="J47" s="33" t="str">
        <f t="shared" si="1"/>
        <v/>
      </c>
      <c r="K47" s="33"/>
    </row>
    <row r="48" spans="2:11" x14ac:dyDescent="0.3">
      <c r="B48" s="396"/>
      <c r="C48" s="292"/>
      <c r="D48" s="291"/>
      <c r="E48" s="299"/>
      <c r="F48" s="6"/>
      <c r="G48" s="6"/>
      <c r="H48" s="287">
        <f t="shared" si="0"/>
        <v>0</v>
      </c>
      <c r="J48" s="33" t="str">
        <f t="shared" si="1"/>
        <v/>
      </c>
      <c r="K48" s="33"/>
    </row>
    <row r="49" spans="2:11" x14ac:dyDescent="0.3">
      <c r="B49" s="397"/>
      <c r="C49" s="4"/>
      <c r="D49" s="291"/>
      <c r="E49" s="299"/>
      <c r="F49" s="6"/>
      <c r="G49" s="6"/>
      <c r="H49" s="287">
        <f t="shared" si="0"/>
        <v>0</v>
      </c>
      <c r="J49" s="33" t="str">
        <f t="shared" si="1"/>
        <v/>
      </c>
      <c r="K49" s="33"/>
    </row>
    <row r="50" spans="2:11" x14ac:dyDescent="0.3">
      <c r="B50" s="397"/>
      <c r="C50" s="4"/>
      <c r="D50" s="291"/>
      <c r="E50" s="299"/>
      <c r="F50" s="6"/>
      <c r="G50" s="6"/>
      <c r="H50" s="287">
        <f t="shared" si="0"/>
        <v>0</v>
      </c>
      <c r="J50" s="33" t="str">
        <f t="shared" si="1"/>
        <v/>
      </c>
      <c r="K50" s="33"/>
    </row>
    <row r="51" spans="2:11" x14ac:dyDescent="0.3">
      <c r="B51" s="352"/>
      <c r="C51" s="3"/>
      <c r="D51" s="291"/>
      <c r="E51" s="299"/>
      <c r="F51" s="10"/>
      <c r="G51" s="6"/>
      <c r="H51" s="287">
        <f t="shared" si="0"/>
        <v>0</v>
      </c>
      <c r="J51" s="33" t="str">
        <f t="shared" si="1"/>
        <v/>
      </c>
      <c r="K51" s="33"/>
    </row>
    <row r="52" spans="2:11" x14ac:dyDescent="0.3">
      <c r="B52" s="352"/>
      <c r="C52" s="3"/>
      <c r="D52" s="291"/>
      <c r="E52" s="299"/>
      <c r="F52" s="10"/>
      <c r="G52" s="6"/>
      <c r="H52" s="287">
        <f t="shared" si="0"/>
        <v>0</v>
      </c>
      <c r="J52" s="33" t="str">
        <f t="shared" si="1"/>
        <v/>
      </c>
      <c r="K52" s="33"/>
    </row>
    <row r="53" spans="2:11" x14ac:dyDescent="0.3">
      <c r="B53" s="396"/>
      <c r="C53" s="292"/>
      <c r="D53" s="291"/>
      <c r="E53" s="299"/>
      <c r="F53" s="10"/>
      <c r="G53" s="6"/>
      <c r="H53" s="287">
        <f t="shared" si="0"/>
        <v>0</v>
      </c>
      <c r="J53" s="33" t="str">
        <f t="shared" si="1"/>
        <v/>
      </c>
      <c r="K53" s="33"/>
    </row>
    <row r="54" spans="2:11" x14ac:dyDescent="0.3">
      <c r="B54" s="396"/>
      <c r="C54" s="292"/>
      <c r="D54" s="291"/>
      <c r="E54" s="299"/>
      <c r="F54" s="10"/>
      <c r="G54" s="6"/>
      <c r="H54" s="287">
        <f t="shared" si="0"/>
        <v>0</v>
      </c>
      <c r="J54" s="33" t="str">
        <f t="shared" si="1"/>
        <v/>
      </c>
      <c r="K54" s="33"/>
    </row>
    <row r="55" spans="2:11" x14ac:dyDescent="0.3">
      <c r="B55" s="396"/>
      <c r="C55" s="292"/>
      <c r="D55" s="291"/>
      <c r="E55" s="299"/>
      <c r="F55" s="10"/>
      <c r="G55" s="6"/>
      <c r="H55" s="287">
        <f t="shared" si="0"/>
        <v>0</v>
      </c>
      <c r="J55" s="33" t="str">
        <f t="shared" si="1"/>
        <v/>
      </c>
      <c r="K55" s="33"/>
    </row>
    <row r="56" spans="2:11" x14ac:dyDescent="0.3">
      <c r="B56" s="396"/>
      <c r="C56" s="292"/>
      <c r="D56" s="291"/>
      <c r="E56" s="299"/>
      <c r="F56" s="10"/>
      <c r="G56" s="6"/>
      <c r="H56" s="287">
        <f t="shared" si="0"/>
        <v>0</v>
      </c>
      <c r="J56" s="33" t="str">
        <f t="shared" si="1"/>
        <v/>
      </c>
      <c r="K56" s="33"/>
    </row>
    <row r="57" spans="2:11" x14ac:dyDescent="0.3">
      <c r="B57" s="396"/>
      <c r="C57" s="292"/>
      <c r="D57" s="291"/>
      <c r="E57" s="299"/>
      <c r="F57" s="10"/>
      <c r="G57" s="6"/>
      <c r="H57" s="287">
        <f t="shared" si="0"/>
        <v>0</v>
      </c>
      <c r="J57" s="33" t="str">
        <f t="shared" si="1"/>
        <v/>
      </c>
      <c r="K57" s="33"/>
    </row>
    <row r="58" spans="2:11" x14ac:dyDescent="0.3">
      <c r="B58" s="396"/>
      <c r="C58" s="292"/>
      <c r="D58" s="291"/>
      <c r="E58" s="299"/>
      <c r="F58" s="10"/>
      <c r="G58" s="6"/>
      <c r="H58" s="287">
        <f t="shared" si="0"/>
        <v>0</v>
      </c>
      <c r="J58" s="33" t="str">
        <f t="shared" si="1"/>
        <v/>
      </c>
      <c r="K58" s="33"/>
    </row>
    <row r="59" spans="2:11" x14ac:dyDescent="0.3">
      <c r="B59" s="293"/>
      <c r="C59" s="293"/>
      <c r="D59" s="291"/>
      <c r="E59" s="299"/>
      <c r="F59" s="10"/>
      <c r="G59" s="6"/>
      <c r="H59" s="287">
        <f t="shared" si="0"/>
        <v>0</v>
      </c>
      <c r="J59" s="33" t="str">
        <f t="shared" si="1"/>
        <v/>
      </c>
      <c r="K59" s="33"/>
    </row>
    <row r="60" spans="2:11" x14ac:dyDescent="0.3">
      <c r="B60" s="293"/>
      <c r="C60" s="293"/>
      <c r="D60" s="291"/>
      <c r="E60" s="299"/>
      <c r="F60" s="10"/>
      <c r="G60" s="6"/>
      <c r="H60" s="287">
        <f t="shared" ref="H60:H76" si="2">IF(AND(H59&lt;&gt;0,H59+1&lt;=N_Communes),H59+1,0)</f>
        <v>0</v>
      </c>
      <c r="J60" s="33" t="str">
        <f t="shared" si="1"/>
        <v/>
      </c>
      <c r="K60" s="33"/>
    </row>
    <row r="61" spans="2:11" x14ac:dyDescent="0.3">
      <c r="B61" s="293"/>
      <c r="C61" s="293"/>
      <c r="D61" s="291"/>
      <c r="E61" s="299"/>
      <c r="F61" s="10"/>
      <c r="G61" s="6"/>
      <c r="H61" s="287">
        <f t="shared" si="2"/>
        <v>0</v>
      </c>
      <c r="J61" s="33" t="str">
        <f t="shared" si="1"/>
        <v/>
      </c>
      <c r="K61" s="33"/>
    </row>
    <row r="62" spans="2:11" x14ac:dyDescent="0.3">
      <c r="B62" s="293"/>
      <c r="C62" s="293"/>
      <c r="D62" s="291"/>
      <c r="E62" s="299"/>
      <c r="F62" s="10"/>
      <c r="G62" s="6"/>
      <c r="H62" s="287">
        <f t="shared" si="2"/>
        <v>0</v>
      </c>
      <c r="J62" s="33" t="str">
        <f t="shared" si="1"/>
        <v/>
      </c>
      <c r="K62" s="33"/>
    </row>
    <row r="63" spans="2:11" x14ac:dyDescent="0.3">
      <c r="B63" s="293"/>
      <c r="C63" s="293"/>
      <c r="D63" s="291"/>
      <c r="E63" s="299"/>
      <c r="F63" s="10"/>
      <c r="G63" s="6"/>
      <c r="H63" s="287">
        <f t="shared" si="2"/>
        <v>0</v>
      </c>
      <c r="J63" s="33" t="str">
        <f t="shared" si="1"/>
        <v/>
      </c>
      <c r="K63" s="33"/>
    </row>
    <row r="64" spans="2:11" x14ac:dyDescent="0.3">
      <c r="B64" s="293"/>
      <c r="C64" s="293"/>
      <c r="D64" s="291"/>
      <c r="E64" s="299"/>
      <c r="F64" s="10"/>
      <c r="G64" s="6"/>
      <c r="H64" s="287">
        <f t="shared" si="2"/>
        <v>0</v>
      </c>
      <c r="J64" s="33" t="str">
        <f t="shared" si="1"/>
        <v/>
      </c>
      <c r="K64" s="33"/>
    </row>
    <row r="65" spans="2:11" x14ac:dyDescent="0.3">
      <c r="B65" s="293"/>
      <c r="C65" s="293"/>
      <c r="D65" s="291"/>
      <c r="E65" s="299"/>
      <c r="F65" s="10"/>
      <c r="G65" s="6"/>
      <c r="H65" s="287">
        <f t="shared" si="2"/>
        <v>0</v>
      </c>
      <c r="J65" s="33" t="str">
        <f t="shared" si="1"/>
        <v/>
      </c>
      <c r="K65" s="33"/>
    </row>
    <row r="66" spans="2:11" x14ac:dyDescent="0.3">
      <c r="B66" s="293"/>
      <c r="C66" s="293"/>
      <c r="D66" s="291"/>
      <c r="E66" s="299"/>
      <c r="F66" s="10"/>
      <c r="G66" s="6"/>
      <c r="H66" s="287">
        <f t="shared" si="2"/>
        <v>0</v>
      </c>
      <c r="J66" s="33" t="str">
        <f t="shared" si="1"/>
        <v/>
      </c>
      <c r="K66" s="33"/>
    </row>
    <row r="67" spans="2:11" x14ac:dyDescent="0.3">
      <c r="B67" s="293"/>
      <c r="C67" s="293"/>
      <c r="D67" s="291"/>
      <c r="E67" s="299"/>
      <c r="F67" s="10"/>
      <c r="G67" s="6"/>
      <c r="H67" s="287">
        <f t="shared" si="2"/>
        <v>0</v>
      </c>
      <c r="J67" s="33" t="str">
        <f t="shared" si="1"/>
        <v/>
      </c>
      <c r="K67" s="33"/>
    </row>
    <row r="68" spans="2:11" x14ac:dyDescent="0.3">
      <c r="B68" s="293"/>
      <c r="C68" s="293"/>
      <c r="D68" s="291"/>
      <c r="E68" s="299"/>
      <c r="F68" s="10"/>
      <c r="G68" s="6"/>
      <c r="H68" s="287">
        <f t="shared" si="2"/>
        <v>0</v>
      </c>
      <c r="J68" s="33" t="str">
        <f t="shared" si="1"/>
        <v/>
      </c>
      <c r="K68" s="33"/>
    </row>
    <row r="69" spans="2:11" x14ac:dyDescent="0.3">
      <c r="B69" s="293"/>
      <c r="C69" s="293"/>
      <c r="D69" s="291"/>
      <c r="E69" s="299"/>
      <c r="F69" s="10"/>
      <c r="G69" s="6"/>
      <c r="H69" s="287">
        <f t="shared" si="2"/>
        <v>0</v>
      </c>
      <c r="J69" s="33" t="str">
        <f t="shared" si="1"/>
        <v/>
      </c>
      <c r="K69" s="33"/>
    </row>
    <row r="70" spans="2:11" x14ac:dyDescent="0.3">
      <c r="B70" s="293"/>
      <c r="C70" s="293"/>
      <c r="D70" s="291"/>
      <c r="E70" s="299"/>
      <c r="F70" s="10"/>
      <c r="G70" s="6"/>
      <c r="H70" s="287">
        <f t="shared" si="2"/>
        <v>0</v>
      </c>
      <c r="J70" s="33" t="str">
        <f t="shared" si="1"/>
        <v/>
      </c>
      <c r="K70" s="33"/>
    </row>
    <row r="71" spans="2:11" x14ac:dyDescent="0.3">
      <c r="B71" s="293"/>
      <c r="C71" s="293"/>
      <c r="D71" s="291"/>
      <c r="E71" s="299"/>
      <c r="F71" s="10"/>
      <c r="G71" s="6"/>
      <c r="H71" s="287">
        <f t="shared" si="2"/>
        <v>0</v>
      </c>
      <c r="J71" s="33" t="str">
        <f t="shared" si="1"/>
        <v/>
      </c>
      <c r="K71" s="33"/>
    </row>
    <row r="72" spans="2:11" x14ac:dyDescent="0.3">
      <c r="B72" s="293"/>
      <c r="C72" s="293"/>
      <c r="D72" s="291"/>
      <c r="E72" s="299"/>
      <c r="F72" s="10"/>
      <c r="G72" s="6"/>
      <c r="H72" s="287">
        <f t="shared" si="2"/>
        <v>0</v>
      </c>
      <c r="J72" s="33" t="str">
        <f t="shared" si="1"/>
        <v/>
      </c>
      <c r="K72" s="33"/>
    </row>
    <row r="73" spans="2:11" x14ac:dyDescent="0.3">
      <c r="B73" s="293"/>
      <c r="C73" s="293"/>
      <c r="D73" s="291"/>
      <c r="E73" s="299"/>
      <c r="F73" s="10"/>
      <c r="G73" s="6"/>
      <c r="H73" s="287">
        <f t="shared" si="2"/>
        <v>0</v>
      </c>
      <c r="J73" s="33" t="str">
        <f t="shared" si="1"/>
        <v/>
      </c>
      <c r="K73" s="33"/>
    </row>
    <row r="74" spans="2:11" x14ac:dyDescent="0.3">
      <c r="B74" s="293"/>
      <c r="C74" s="293"/>
      <c r="D74" s="291"/>
      <c r="E74" s="299"/>
      <c r="F74" s="10"/>
      <c r="G74" s="6"/>
      <c r="H74" s="287">
        <f t="shared" si="2"/>
        <v>0</v>
      </c>
      <c r="J74" s="33" t="str">
        <f t="shared" si="1"/>
        <v/>
      </c>
      <c r="K74" s="33"/>
    </row>
    <row r="75" spans="2:11" x14ac:dyDescent="0.3">
      <c r="B75" s="293"/>
      <c r="C75" s="293"/>
      <c r="D75" s="291"/>
      <c r="E75" s="299"/>
      <c r="F75" s="10"/>
      <c r="G75" s="6"/>
      <c r="H75" s="287">
        <f t="shared" si="2"/>
        <v>0</v>
      </c>
      <c r="J75" s="33" t="str">
        <f t="shared" si="1"/>
        <v/>
      </c>
      <c r="K75" s="33"/>
    </row>
    <row r="76" spans="2:11" x14ac:dyDescent="0.3">
      <c r="B76" s="293"/>
      <c r="C76" s="293"/>
      <c r="D76" s="291"/>
      <c r="E76" s="299"/>
      <c r="F76" s="10"/>
      <c r="G76" s="6"/>
      <c r="H76" s="287">
        <f t="shared" si="2"/>
        <v>0</v>
      </c>
      <c r="J76" s="33" t="str">
        <f t="shared" si="1"/>
        <v/>
      </c>
      <c r="K76" s="33"/>
    </row>
    <row r="77" spans="2:11" x14ac:dyDescent="0.3">
      <c r="B77" s="293"/>
      <c r="C77" s="293"/>
      <c r="D77" s="291"/>
      <c r="F77" s="291"/>
      <c r="H77" s="294"/>
      <c r="J77" s="33" t="s">
        <v>107</v>
      </c>
      <c r="K77" s="33" t="s">
        <v>107</v>
      </c>
    </row>
    <row r="78" spans="2:11" x14ac:dyDescent="0.3">
      <c r="B78" s="293"/>
      <c r="C78" s="293"/>
      <c r="D78" s="291"/>
      <c r="E78" s="291"/>
      <c r="H78" s="294"/>
    </row>
    <row r="79" spans="2:11" x14ac:dyDescent="0.3">
      <c r="B79" s="293"/>
      <c r="C79" s="293"/>
      <c r="D79" s="291"/>
      <c r="E79" s="291"/>
      <c r="H79" s="294"/>
    </row>
    <row r="80" spans="2:11" x14ac:dyDescent="0.3">
      <c r="B80" s="293"/>
      <c r="C80" s="293"/>
      <c r="D80" s="291"/>
      <c r="E80" s="291"/>
      <c r="H80" s="294"/>
    </row>
    <row r="81" spans="2:8" x14ac:dyDescent="0.3">
      <c r="B81" s="293"/>
      <c r="C81" s="293"/>
      <c r="D81" s="291"/>
      <c r="E81" s="291"/>
      <c r="H81" s="294"/>
    </row>
    <row r="82" spans="2:8" x14ac:dyDescent="0.3">
      <c r="B82" s="293"/>
      <c r="C82" s="293"/>
      <c r="D82" s="291"/>
      <c r="E82" s="291"/>
      <c r="H82" s="294"/>
    </row>
    <row r="83" spans="2:8" x14ac:dyDescent="0.3">
      <c r="B83" s="293"/>
      <c r="C83" s="293"/>
      <c r="D83" s="291"/>
      <c r="E83" s="291"/>
      <c r="G83" s="2"/>
      <c r="H83" s="294"/>
    </row>
    <row r="84" spans="2:8" x14ac:dyDescent="0.3">
      <c r="B84" s="293"/>
      <c r="C84" s="293"/>
      <c r="D84" s="291"/>
      <c r="E84" s="291"/>
      <c r="G84" s="2"/>
      <c r="H84" s="294"/>
    </row>
    <row r="85" spans="2:8" x14ac:dyDescent="0.3">
      <c r="B85" s="293"/>
      <c r="C85" s="293"/>
      <c r="D85" s="291"/>
      <c r="E85" s="291"/>
      <c r="G85" s="2"/>
      <c r="H85" s="294"/>
    </row>
    <row r="86" spans="2:8" x14ac:dyDescent="0.3">
      <c r="B86" s="293"/>
      <c r="C86" s="293"/>
      <c r="D86" s="291"/>
      <c r="E86" s="291"/>
      <c r="G86" s="2"/>
      <c r="H86" s="294"/>
    </row>
    <row r="87" spans="2:8" x14ac:dyDescent="0.3">
      <c r="B87" s="293"/>
      <c r="C87" s="293"/>
      <c r="D87" s="291"/>
      <c r="E87" s="291"/>
      <c r="G87" s="2"/>
      <c r="H87" s="294"/>
    </row>
    <row r="88" spans="2:8" x14ac:dyDescent="0.3">
      <c r="B88" s="293"/>
      <c r="C88" s="293"/>
      <c r="D88" s="291"/>
      <c r="E88" s="291"/>
      <c r="G88" s="2"/>
      <c r="H88" s="294"/>
    </row>
    <row r="89" spans="2:8" x14ac:dyDescent="0.3">
      <c r="B89" s="293"/>
      <c r="C89" s="293"/>
      <c r="D89" s="291"/>
      <c r="E89" s="291"/>
      <c r="G89" s="2"/>
      <c r="H89" s="294"/>
    </row>
    <row r="90" spans="2:8" x14ac:dyDescent="0.3">
      <c r="D90" s="291"/>
    </row>
  </sheetData>
  <sheetProtection selectLockedCells="1"/>
  <mergeCells count="30">
    <mergeCell ref="B40:B42"/>
    <mergeCell ref="B43:B48"/>
    <mergeCell ref="B49:B50"/>
    <mergeCell ref="B51:B52"/>
    <mergeCell ref="B53:B58"/>
    <mergeCell ref="B1:F1"/>
    <mergeCell ref="E2:H2"/>
    <mergeCell ref="F3:H5"/>
    <mergeCell ref="F6:H8"/>
    <mergeCell ref="B24:F24"/>
    <mergeCell ref="B23:F23"/>
    <mergeCell ref="B2:C8"/>
    <mergeCell ref="D16:D21"/>
    <mergeCell ref="E18:F18"/>
    <mergeCell ref="E19:F19"/>
    <mergeCell ref="E20:F20"/>
    <mergeCell ref="E21:F21"/>
    <mergeCell ref="B36:C36"/>
    <mergeCell ref="B37:C37"/>
    <mergeCell ref="B11:F11"/>
    <mergeCell ref="B12:C21"/>
    <mergeCell ref="E13:F13"/>
    <mergeCell ref="E14:F14"/>
    <mergeCell ref="E15:F15"/>
    <mergeCell ref="E16:F16"/>
    <mergeCell ref="E17:F17"/>
    <mergeCell ref="D25:D28"/>
    <mergeCell ref="D30:D32"/>
    <mergeCell ref="B25:C33"/>
    <mergeCell ref="D13:D15"/>
  </mergeCells>
  <phoneticPr fontId="31" type="noConversion"/>
  <conditionalFormatting sqref="E27:G76">
    <cfRule type="expression" dxfId="84" priority="2">
      <formula>$H27=0</formula>
    </cfRule>
  </conditionalFormatting>
  <conditionalFormatting sqref="G14:H21">
    <cfRule type="expression" dxfId="83" priority="4">
      <formula>$E14=""</formula>
    </cfRule>
  </conditionalFormatting>
  <dataValidations count="9">
    <dataValidation type="list" allowBlank="1" showInputMessage="1" showErrorMessage="1" sqref="E6" xr:uid="{00000000-0002-0000-0500-000005000000}">
      <formula1>"oui,non"</formula1>
    </dataValidation>
    <dataValidation type="textLength" allowBlank="1" showInputMessage="1" showErrorMessage="1" sqref="F40:F41 F87:F89 F43:F44 G22" xr:uid="{00000000-0002-0000-0500-000004000000}">
      <formula1>5</formula1>
      <formula2>5</formula2>
    </dataValidation>
    <dataValidation type="textLength" allowBlank="1" showInputMessage="1" showErrorMessage="1" sqref="H27:H76" xr:uid="{00000000-0002-0000-0500-000002000000}">
      <formula1>0</formula1>
      <formula2>10</formula2>
    </dataValidation>
    <dataValidation type="whole" allowBlank="1" showInputMessage="1" showErrorMessage="1" errorTitle="Lieux d'enquête" error="Le nombre de lieux d'enquête est limité à 50." promptTitle="Lieux d'enquête" prompt="Indiquer ici le nombre de lieux d'enquête (dans la limite de 50)" sqref="B40:C40" xr:uid="{00000000-0002-0000-0500-000001000000}">
      <formula1>1</formula1>
      <formula2>50</formula2>
    </dataValidation>
    <dataValidation type="list" allowBlank="1" showInputMessage="1" showErrorMessage="1" sqref="H77:H89 G27:G76" xr:uid="{00000000-0002-0000-0500-000000000000}">
      <formula1>"OUI,non"</formula1>
    </dataValidation>
    <dataValidation type="list" allowBlank="1" showInputMessage="1" showErrorMessage="1" sqref="E13" xr:uid="{AFC581C8-9E55-4080-B85A-7CECA8A4AC0D}">
      <formula1>"1,3,5,7,9"</formula1>
    </dataValidation>
    <dataValidation type="list" showInputMessage="1" showErrorMessage="1" errorTitle="Nombre de Commissaires enqueteur" error="Les valeurs possibles sont 1, 3, 5, 7 ou 9 " sqref="D13:D15" xr:uid="{CAC0FD7B-5F96-487E-A1C7-755B0D963146}">
      <formula1>"1,3,5,7,9"</formula1>
    </dataValidation>
    <dataValidation type="date" allowBlank="1" showInputMessage="1" showErrorMessage="1" errorTitle="Dates de l'enquête" error="Vous devez ici saisir une date ! la saisie est possible sous forme abrégée : 1/3 pour le 1er mars 2026 par ex." sqref="E7 E4" xr:uid="{D8F9DEB3-660E-4D07-B5FA-A78063AC00E9}">
      <formula1>43831</formula1>
      <formula2>49674</formula2>
    </dataValidation>
    <dataValidation type="date" allowBlank="1" showInputMessage="1" showErrorMessage="1" errorTitle="Dates de l'enquête" error="Vous devez ici saisir une date ! la saisie est possible sous forme abrégée : 1/3 pour le dimanche 1er mars 2026 par ex." sqref="E3" xr:uid="{8B3EBEA4-ECB6-4D33-8991-E71617FE9542}">
      <formula1>43831</formula1>
      <formula2>49674</formula2>
    </dataValidation>
  </dataValidations>
  <pageMargins left="0.7" right="0.7" top="0.75" bottom="0.75" header="0.3" footer="0.3"/>
  <pageSetup paperSize="9"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3CDA3-E9B9-4546-AC6E-D42D5C9A7E4C}">
  <sheetPr codeName="Feuil23">
    <pageSetUpPr fitToPage="1"/>
  </sheetPr>
  <dimension ref="A1:Z75"/>
  <sheetViews>
    <sheetView showGridLines="0" zoomScale="95" zoomScaleNormal="95" workbookViewId="0">
      <selection activeCell="H10" sqref="H10"/>
    </sheetView>
  </sheetViews>
  <sheetFormatPr baseColWidth="10" defaultColWidth="11.44140625" defaultRowHeight="14.4" x14ac:dyDescent="0.3"/>
  <cols>
    <col min="1" max="1" width="5" customWidth="1"/>
    <col min="2" max="2" width="6.6640625" customWidth="1"/>
    <col min="3" max="3" width="25.6640625" customWidth="1"/>
    <col min="4" max="4" width="13.6640625" customWidth="1"/>
    <col min="5" max="6" width="5.6640625" customWidth="1"/>
    <col min="7" max="7" width="5" customWidth="1"/>
    <col min="8" max="8" width="20.6640625" style="50" bestFit="1" customWidth="1"/>
    <col min="9" max="9" width="11.5546875" style="3" customWidth="1"/>
    <col min="10" max="10" width="20.109375" style="3" customWidth="1"/>
    <col min="11" max="11" width="11.5546875" hidden="1" customWidth="1"/>
    <col min="12" max="13" width="11.5546875" customWidth="1"/>
    <col min="14" max="14" width="15.6640625" customWidth="1"/>
    <col min="15" max="15" width="15.6640625" hidden="1" customWidth="1"/>
    <col min="16" max="16" width="17" hidden="1" customWidth="1"/>
    <col min="17" max="22" width="15.6640625" hidden="1" customWidth="1"/>
    <col min="23" max="24" width="11.5546875" customWidth="1"/>
  </cols>
  <sheetData>
    <row r="1" spans="1:26" ht="59.4" customHeight="1" x14ac:dyDescent="0.3">
      <c r="J1" s="400" t="s">
        <v>46</v>
      </c>
      <c r="K1" s="400"/>
      <c r="L1" s="400"/>
      <c r="M1" s="400"/>
      <c r="N1" s="400"/>
      <c r="O1" s="400"/>
    </row>
    <row r="2" spans="1:26" x14ac:dyDescent="0.3">
      <c r="B2" s="404" t="s">
        <v>47</v>
      </c>
      <c r="C2" s="404"/>
      <c r="D2" s="406" t="s">
        <v>48</v>
      </c>
      <c r="E2" s="406" t="s">
        <v>49</v>
      </c>
      <c r="F2" s="406" t="s">
        <v>50</v>
      </c>
      <c r="H2" s="51"/>
    </row>
    <row r="3" spans="1:26" ht="14.4" customHeight="1" x14ac:dyDescent="0.3">
      <c r="B3" s="405"/>
      <c r="C3" s="405"/>
      <c r="D3" s="407"/>
      <c r="E3" s="407"/>
      <c r="F3" s="407"/>
      <c r="H3" s="410" t="str">
        <f>"Durée de l'enquête"</f>
        <v>Durée de l'enquête</v>
      </c>
      <c r="I3" s="411"/>
      <c r="J3" s="411"/>
      <c r="K3" s="52"/>
      <c r="L3" s="408" t="s">
        <v>51</v>
      </c>
      <c r="M3" s="408"/>
      <c r="N3" s="398" t="str">
        <f>IF(N_Commissaire=1,"Commissaire","Membres de la commission d'enquête")</f>
        <v>Commissaire</v>
      </c>
      <c r="O3" s="398"/>
      <c r="P3" s="40"/>
      <c r="Q3" s="40"/>
      <c r="R3" s="40"/>
      <c r="S3" s="40"/>
      <c r="T3" s="40"/>
      <c r="U3" s="40"/>
      <c r="V3" s="40"/>
    </row>
    <row r="4" spans="1:26" x14ac:dyDescent="0.3">
      <c r="B4" s="401" t="s">
        <v>52</v>
      </c>
      <c r="C4" s="401"/>
      <c r="D4" s="53">
        <f>IF(SUM(D5:D13)=SUM(E4:F4),SUM(D5:D13),"**ERREUR**")</f>
        <v>4</v>
      </c>
      <c r="E4" s="54">
        <f>SUM(E5:E13)</f>
        <v>2</v>
      </c>
      <c r="F4" s="54">
        <f>SUM(F5:F13)</f>
        <v>2</v>
      </c>
      <c r="H4" s="55" t="s">
        <v>53</v>
      </c>
      <c r="I4" s="56">
        <f>EP_Début</f>
        <v>46023</v>
      </c>
      <c r="J4" s="56">
        <f>EP_fin</f>
        <v>46054</v>
      </c>
      <c r="K4" s="55"/>
      <c r="L4" s="409" t="s">
        <v>54</v>
      </c>
      <c r="M4" s="409"/>
      <c r="N4" s="399"/>
      <c r="O4" s="399"/>
      <c r="P4" s="82"/>
      <c r="Q4" s="82"/>
      <c r="R4" s="82"/>
      <c r="S4" s="82"/>
      <c r="T4" s="82"/>
      <c r="U4" s="82"/>
      <c r="V4" s="81"/>
    </row>
    <row r="5" spans="1:26" ht="28.8" x14ac:dyDescent="0.3">
      <c r="B5" s="35" t="s">
        <v>158</v>
      </c>
      <c r="C5" s="38" t="s">
        <v>157</v>
      </c>
      <c r="D5" s="35">
        <f>IF(B5&lt;&gt;"",COUNTIF('EP-Planning'!$N$6:$N$74,"*"),"")</f>
        <v>4</v>
      </c>
      <c r="E5" s="35">
        <f>IF(B5&lt;&gt;"",COUNTIFS('EP-Planning'!$N$6:$N$74,"*",'EP-Planning'!$K$6:$K$74,"matin"),"")</f>
        <v>2</v>
      </c>
      <c r="F5" s="35">
        <f>IF(B5&lt;&gt;"",COUNTIFS('EP-Planning'!$N$6:$N$74,"*",'EP-Planning'!$K$6:$K$74,"a-midi"),"")</f>
        <v>2</v>
      </c>
      <c r="H5" s="57" t="s">
        <v>55</v>
      </c>
      <c r="I5" s="58" t="s">
        <v>56</v>
      </c>
      <c r="J5" s="58" t="s">
        <v>57</v>
      </c>
      <c r="K5" s="58" t="s">
        <v>58</v>
      </c>
      <c r="L5" s="58" t="s">
        <v>59</v>
      </c>
      <c r="M5" s="58" t="s">
        <v>60</v>
      </c>
      <c r="N5" s="58" t="s">
        <v>157</v>
      </c>
      <c r="O5" s="58"/>
      <c r="P5" s="58"/>
      <c r="Q5" s="58"/>
      <c r="R5" s="58"/>
      <c r="S5" s="58"/>
      <c r="T5" s="58"/>
      <c r="U5" s="58"/>
      <c r="V5" s="58"/>
      <c r="W5" s="4"/>
    </row>
    <row r="6" spans="1:26" x14ac:dyDescent="0.3">
      <c r="B6" s="35"/>
      <c r="C6" s="38"/>
      <c r="D6" s="35" t="str">
        <f>IF(B6&lt;&gt;"",COUNTIF('EP-Planning'!$O$6:$O$74,"*"),"")</f>
        <v/>
      </c>
      <c r="E6" s="35" t="str">
        <f>IF(B6&lt;&gt;"",COUNTIFS('EP-Planning'!$O$6:$O$74,"*",'EP-Planning'!$K$6:$K$74,"matin"),"")</f>
        <v/>
      </c>
      <c r="F6" s="35" t="str">
        <f>IF(B6&lt;&gt;"",COUNTIFS('EP-Planning'!$O$6:$O$74,"*",'EP-Planning'!$K$6:$K$74,"a-midi"),"")</f>
        <v/>
      </c>
      <c r="H6" s="59">
        <v>46054</v>
      </c>
      <c r="I6" s="68" t="s">
        <v>160</v>
      </c>
      <c r="J6" s="3" t="str">
        <f>IF(I6&lt;&gt;"",VLOOKUP(I6,Table_LieuxPerm,2,FALSE),"")</f>
        <v>Commune</v>
      </c>
      <c r="K6" s="60" t="str">
        <f>IF(H6&lt;&gt;"",IF(M6&lt;=0.55,"matin","a-midi"),"")</f>
        <v>matin</v>
      </c>
      <c r="L6" s="60">
        <v>0.41666666666666669</v>
      </c>
      <c r="M6" s="60">
        <v>0.5</v>
      </c>
      <c r="N6" s="61" t="s">
        <v>163</v>
      </c>
      <c r="O6" s="61"/>
      <c r="P6" s="61"/>
      <c r="Q6" s="61"/>
      <c r="R6" s="61"/>
      <c r="S6" s="61"/>
      <c r="T6" s="61"/>
      <c r="U6" s="61"/>
      <c r="V6" s="61"/>
    </row>
    <row r="7" spans="1:26" ht="14.4" customHeight="1" x14ac:dyDescent="0.3">
      <c r="B7" s="35"/>
      <c r="C7" s="38"/>
      <c r="D7" s="35" t="str">
        <f>IF(B7&lt;&gt;"",COUNTIF('EP-Planning'!$P$6:$P$74,"*"),"")</f>
        <v/>
      </c>
      <c r="E7" s="35" t="str">
        <f>IF(B7&lt;&gt;"",COUNTIFS('EP-Planning'!$P$6:$P$74,"*",'EP-Planning'!$K$6:$K$74,"matin"),"")</f>
        <v/>
      </c>
      <c r="F7" s="35" t="str">
        <f>IF(B7&lt;&gt;"",COUNTIFS('EP-Planning'!$P$6:$P$74,"*",'EP-Planning'!$K$6:$K$74,"a-midi"),"")</f>
        <v/>
      </c>
      <c r="H7" s="59">
        <v>46061</v>
      </c>
      <c r="I7" s="68" t="s">
        <v>160</v>
      </c>
      <c r="J7" s="3" t="str">
        <f>IF(I7&lt;&gt;"",VLOOKUP(I7,Table_LieuxPerm,2,FALSE),"")</f>
        <v>Commune</v>
      </c>
      <c r="K7" s="60" t="str">
        <f>IF(H7&lt;&gt;"",IF(M7&lt;=0.5,"matin","a-midi"),"")</f>
        <v>a-midi</v>
      </c>
      <c r="L7" s="60">
        <v>0.5625</v>
      </c>
      <c r="M7" s="60">
        <v>0.77083333333333337</v>
      </c>
      <c r="N7" s="61" t="s">
        <v>164</v>
      </c>
      <c r="O7" s="61"/>
      <c r="P7" s="61"/>
      <c r="Q7" s="61"/>
      <c r="R7" s="61"/>
      <c r="S7" s="61"/>
      <c r="T7" s="61"/>
      <c r="U7" s="61"/>
      <c r="V7" s="61"/>
      <c r="Z7" s="62"/>
    </row>
    <row r="8" spans="1:26" s="4" customFormat="1" x14ac:dyDescent="0.3">
      <c r="A8"/>
      <c r="B8" s="35"/>
      <c r="C8" s="38"/>
      <c r="D8" s="35" t="str">
        <f>IF(B8&lt;&gt;"",COUNTIF('EP-Planning'!$Q$6:$Q$74,"*"),"")</f>
        <v/>
      </c>
      <c r="E8" s="35" t="str">
        <f>IF(B8&lt;&gt;"",COUNTIFS('EP-Planning'!$Q$6:$Q$74,"*",'EP-Planning'!$K$6:$K$74,"matin"),"")</f>
        <v/>
      </c>
      <c r="F8" s="35" t="str">
        <f>IF(B8&lt;&gt;"",COUNTIFS('EP-Planning'!$Q$6:$Q$74,"*",'EP-Planning'!$K$6:$K$74,"a-midi"),"")</f>
        <v/>
      </c>
      <c r="H8" s="59">
        <v>46068</v>
      </c>
      <c r="I8" s="68" t="s">
        <v>160</v>
      </c>
      <c r="J8" s="3" t="str">
        <f>IF(I8&lt;&gt;"",VLOOKUP(I8,Table_LieuxPerm,2,FALSE),"")</f>
        <v>Commune</v>
      </c>
      <c r="K8" s="60" t="str">
        <f>IF(H8&lt;&gt;"",IF(M8&lt;=0.5,"matin","a-midi"),"")</f>
        <v>matin</v>
      </c>
      <c r="L8" s="60">
        <v>0.375</v>
      </c>
      <c r="M8" s="60">
        <v>0.45833333333333331</v>
      </c>
      <c r="N8" s="61" t="s">
        <v>164</v>
      </c>
      <c r="O8" s="61"/>
      <c r="P8" s="61"/>
      <c r="Q8" s="61"/>
      <c r="R8" s="61"/>
      <c r="S8" s="61"/>
      <c r="T8" s="61"/>
      <c r="U8" s="61"/>
      <c r="V8" s="61"/>
      <c r="W8"/>
      <c r="Y8" s="64"/>
    </row>
    <row r="9" spans="1:26" x14ac:dyDescent="0.3">
      <c r="B9" s="35"/>
      <c r="C9" s="38"/>
      <c r="D9" s="35" t="str">
        <f>IF(B9&lt;&gt;"",COUNTIF('EP-Planning'!$R$6:$R$74,"*"),"")</f>
        <v/>
      </c>
      <c r="E9" s="35" t="str">
        <f>IF(B9&lt;&gt;"",COUNTIFS('EP-Planning'!$Q$6:$Q$74,"*",'EP-Planning'!$K$6:$K$74,"matin"),"")</f>
        <v/>
      </c>
      <c r="F9" s="35" t="str">
        <f>IF(B9&lt;&gt;"",COUNTIFS('EP-Planning'!$R$6:$R$74,"*",'EP-Planning'!$K$6:$K$74,"a-midi"),"")</f>
        <v/>
      </c>
      <c r="H9" s="59">
        <v>46082</v>
      </c>
      <c r="I9" s="68" t="s">
        <v>160</v>
      </c>
      <c r="J9" s="3" t="str">
        <f>IF(I9&lt;&gt;"",VLOOKUP(I9,Table_LieuxPerm,2,FALSE),"")</f>
        <v>Commune</v>
      </c>
      <c r="K9" s="60" t="str">
        <f>IF(H9&lt;&gt;"",IF(M9&lt;=0.5,"matin","a-midi"),"")</f>
        <v>a-midi</v>
      </c>
      <c r="L9" s="60">
        <v>0.58333333333333337</v>
      </c>
      <c r="M9" s="60">
        <v>0.70833333333333337</v>
      </c>
      <c r="N9" s="61" t="s">
        <v>163</v>
      </c>
      <c r="O9" s="61"/>
      <c r="P9" s="61"/>
      <c r="Q9" s="61"/>
      <c r="R9" s="61"/>
      <c r="S9" s="61"/>
      <c r="T9" s="61"/>
      <c r="U9" s="61"/>
      <c r="V9" s="61"/>
    </row>
    <row r="10" spans="1:26" x14ac:dyDescent="0.3">
      <c r="B10" s="35"/>
      <c r="C10" s="38"/>
      <c r="D10" s="35" t="str">
        <f>IF(B10&lt;&gt;"",COUNTIF('EP-Planning'!$S$6:$S$74,"*"),"")</f>
        <v/>
      </c>
      <c r="E10" s="35" t="str">
        <f>IF(B10&lt;&gt;"",COUNTIFS('EP-Planning'!$Q$6:$Q$74,"*",'EP-Planning'!$K$6:$K$74,"matin"),"")</f>
        <v/>
      </c>
      <c r="F10" s="35" t="str">
        <f>IF(B10&lt;&gt;"",COUNTIFS('EP-Planning'!$S$6:$S$74,"*",'EP-Planning'!$K$6:$K$74,"a-midi"),"")</f>
        <v/>
      </c>
      <c r="H10" s="59"/>
      <c r="I10" s="68"/>
      <c r="J10" s="3" t="str">
        <f t="shared" ref="J10:J12" si="0">IF(I10&lt;&gt;"",VLOOKUP(I10,Table_LieuxPerm,2,FALSE),"")</f>
        <v/>
      </c>
      <c r="K10" s="60" t="str">
        <f t="shared" ref="K10:K12" si="1">IF(H10&lt;&gt;"",IF(M10&lt;=0.5,"matin","a-midi"),"")</f>
        <v/>
      </c>
      <c r="L10" s="60"/>
      <c r="M10" s="60"/>
      <c r="N10" s="61"/>
      <c r="O10" s="61"/>
      <c r="P10" s="61"/>
      <c r="Q10" s="61"/>
      <c r="R10" s="61"/>
      <c r="S10" s="61"/>
      <c r="T10" s="61"/>
      <c r="U10" s="61"/>
      <c r="V10" s="61"/>
    </row>
    <row r="11" spans="1:26" x14ac:dyDescent="0.3">
      <c r="B11" s="35"/>
      <c r="C11" s="38"/>
      <c r="D11" s="35" t="str">
        <f>IF(B11&lt;&gt;"",COUNTIF('EP-Planning'!$T$6:$T$74,"*"),"")</f>
        <v/>
      </c>
      <c r="E11" s="35" t="str">
        <f>IF(B11&lt;&gt;"",COUNTIFS('EP-Planning'!$Q$6:$Q$74,"*",'EP-Planning'!$K$6:$K$74,"matin"),"")</f>
        <v/>
      </c>
      <c r="F11" s="35" t="str">
        <f>IF(B11&lt;&gt;"",COUNTIFS('EP-Planning'!$T$6:$T$74,"*",'EP-Planning'!$K$6:$K$74,"a-midi"),"")</f>
        <v/>
      </c>
      <c r="H11" s="59"/>
      <c r="I11" s="68"/>
      <c r="J11" s="3" t="str">
        <f t="shared" si="0"/>
        <v/>
      </c>
      <c r="K11" s="60" t="str">
        <f t="shared" si="1"/>
        <v/>
      </c>
      <c r="L11" s="60"/>
      <c r="M11" s="60"/>
      <c r="N11" s="61"/>
      <c r="O11" s="61"/>
      <c r="P11" s="61"/>
      <c r="Q11" s="61"/>
      <c r="R11" s="61"/>
      <c r="S11" s="61"/>
      <c r="T11" s="61"/>
      <c r="U11" s="61"/>
      <c r="V11" s="61"/>
    </row>
    <row r="12" spans="1:26" x14ac:dyDescent="0.3">
      <c r="B12" s="35"/>
      <c r="C12" s="38"/>
      <c r="D12" s="35" t="str">
        <f>IF(B12&lt;&gt;"",COUNTIF('EP-Planning'!$U$6:$U$74,"*"),"")</f>
        <v/>
      </c>
      <c r="E12" s="35" t="str">
        <f>IF(B12&lt;&gt;"",COUNTIFS('EP-Planning'!$Q$6:$Q$74,"*",'EP-Planning'!$K$6:$K$74,"matin"),"")</f>
        <v/>
      </c>
      <c r="F12" s="35" t="str">
        <f>IF(B12&lt;&gt;"",COUNTIFS('EP-Planning'!$U$6:$U$74,"*",'EP-Planning'!$K$6:$K$74,"a-midi"),"")</f>
        <v/>
      </c>
      <c r="H12" s="59"/>
      <c r="I12" s="68"/>
      <c r="J12" s="3" t="str">
        <f t="shared" si="0"/>
        <v/>
      </c>
      <c r="K12" s="60" t="str">
        <f t="shared" si="1"/>
        <v/>
      </c>
      <c r="L12" s="60"/>
      <c r="M12" s="60"/>
      <c r="N12" s="61"/>
      <c r="O12" s="63"/>
      <c r="P12" s="61"/>
      <c r="Q12" s="61"/>
      <c r="R12" s="61"/>
      <c r="S12" s="61"/>
      <c r="T12" s="61"/>
      <c r="U12" s="61"/>
      <c r="V12" s="61"/>
    </row>
    <row r="13" spans="1:26" x14ac:dyDescent="0.3">
      <c r="B13" s="35"/>
      <c r="C13" s="38"/>
      <c r="D13" s="37" t="str">
        <f>IF(B13&lt;&gt;"",COUNTIF('EP-Planning'!$V$6:$V$74,"*"),"")</f>
        <v/>
      </c>
      <c r="E13" s="35" t="str">
        <f>IF(B13&lt;&gt;"",COUNTIFS('EP-Planning'!$Q$6:$Q$74,"*",'EP-Planning'!$K$6:$K$74,"matin"),"")</f>
        <v/>
      </c>
      <c r="F13" s="35" t="str">
        <f>IF(B13&lt;&gt;"",COUNTIFS('EP-Planning'!$V$6:$V$74,"*",'EP-Planning'!$K$6:$K$74,"a-midi"),"")</f>
        <v/>
      </c>
      <c r="H13" s="300"/>
      <c r="I13" s="68"/>
      <c r="J13" s="3" t="str">
        <f t="shared" ref="J13:J37" si="2">IF(I13&lt;&gt;"",VLOOKUP(I13,Table_LieuxPerm,2,FALSE),"")</f>
        <v/>
      </c>
      <c r="K13" s="60" t="str">
        <f t="shared" ref="K13:K64" si="3">IF(H13&lt;&gt;"",IF(M13&lt;=0.5,"matin","a-midi"),"")</f>
        <v/>
      </c>
      <c r="L13" s="60"/>
      <c r="M13" s="60"/>
      <c r="N13" s="61"/>
      <c r="O13" s="61"/>
      <c r="P13" s="61"/>
      <c r="Q13" s="61"/>
      <c r="R13" s="61"/>
      <c r="S13" s="61"/>
      <c r="T13" s="61"/>
      <c r="U13" s="61"/>
      <c r="V13" s="61"/>
    </row>
    <row r="14" spans="1:26" x14ac:dyDescent="0.3">
      <c r="B14" s="402"/>
      <c r="C14" s="402"/>
      <c r="D14" s="402"/>
      <c r="E14" s="402"/>
      <c r="F14" s="402"/>
      <c r="H14" s="59"/>
      <c r="I14" s="68"/>
      <c r="J14" s="3" t="str">
        <f t="shared" si="2"/>
        <v/>
      </c>
      <c r="K14" s="60" t="str">
        <f t="shared" si="3"/>
        <v/>
      </c>
      <c r="L14" s="60"/>
      <c r="M14" s="60"/>
      <c r="N14" s="61"/>
      <c r="O14" s="61"/>
      <c r="P14" s="61"/>
      <c r="Q14" s="61"/>
      <c r="R14" s="61"/>
      <c r="S14" s="61"/>
      <c r="T14" s="61"/>
      <c r="U14" s="61"/>
      <c r="V14" s="61"/>
    </row>
    <row r="15" spans="1:26" x14ac:dyDescent="0.3">
      <c r="B15" s="403"/>
      <c r="C15" s="403"/>
      <c r="D15" s="403"/>
      <c r="E15" s="403"/>
      <c r="F15" s="403"/>
      <c r="H15" s="59"/>
      <c r="I15" s="68"/>
      <c r="J15" s="3" t="str">
        <f t="shared" si="2"/>
        <v/>
      </c>
      <c r="K15" s="60" t="str">
        <f t="shared" si="3"/>
        <v/>
      </c>
      <c r="L15" s="60"/>
      <c r="M15" s="60"/>
      <c r="N15" s="61"/>
      <c r="O15" s="61"/>
      <c r="P15" s="61"/>
      <c r="Q15" s="61"/>
      <c r="R15" s="61"/>
      <c r="S15" s="61"/>
      <c r="T15" s="61"/>
      <c r="U15" s="61"/>
      <c r="V15" s="61"/>
    </row>
    <row r="16" spans="1:26" x14ac:dyDescent="0.3">
      <c r="B16" s="404" t="s">
        <v>61</v>
      </c>
      <c r="C16" s="404"/>
      <c r="D16" s="406" t="s">
        <v>62</v>
      </c>
      <c r="E16" s="406" t="s">
        <v>49</v>
      </c>
      <c r="F16" s="406" t="s">
        <v>50</v>
      </c>
      <c r="H16" s="59"/>
      <c r="I16" s="68"/>
      <c r="J16" s="3" t="str">
        <f t="shared" si="2"/>
        <v/>
      </c>
      <c r="K16" s="60" t="str">
        <f t="shared" si="3"/>
        <v/>
      </c>
      <c r="L16" s="60"/>
      <c r="M16" s="60"/>
      <c r="N16" s="61"/>
      <c r="O16" s="61"/>
      <c r="P16" s="61"/>
      <c r="Q16" s="61"/>
      <c r="R16" s="61"/>
      <c r="S16" s="61"/>
      <c r="T16" s="61"/>
      <c r="U16" s="61"/>
      <c r="V16" s="61"/>
    </row>
    <row r="17" spans="2:22" x14ac:dyDescent="0.3">
      <c r="B17" s="405"/>
      <c r="C17" s="405"/>
      <c r="D17" s="407"/>
      <c r="E17" s="407"/>
      <c r="F17" s="407"/>
      <c r="H17" s="59"/>
      <c r="I17" s="68"/>
      <c r="J17" s="3" t="str">
        <f t="shared" si="2"/>
        <v/>
      </c>
      <c r="K17" s="60" t="str">
        <f t="shared" si="3"/>
        <v/>
      </c>
      <c r="L17" s="60"/>
      <c r="M17" s="60"/>
      <c r="N17" s="61"/>
      <c r="O17" s="61"/>
      <c r="P17" s="61"/>
      <c r="Q17" s="61"/>
      <c r="R17" s="61"/>
      <c r="S17" s="61"/>
      <c r="T17" s="61"/>
      <c r="U17" s="61"/>
      <c r="V17" s="61"/>
    </row>
    <row r="18" spans="2:22" x14ac:dyDescent="0.3">
      <c r="B18" s="401" t="s">
        <v>52</v>
      </c>
      <c r="C18" s="401"/>
      <c r="D18" s="53">
        <f>IF(SUM(D19:D64)=SUM(E19:F64),SUM(D19:D64),"**ERREUR**")</f>
        <v>4</v>
      </c>
      <c r="E18" s="54">
        <f>SUM(E19:E64)</f>
        <v>2</v>
      </c>
      <c r="F18" s="54">
        <f>SUM(F19:F64)</f>
        <v>2</v>
      </c>
      <c r="H18" s="59"/>
      <c r="I18" s="68"/>
      <c r="J18" s="3" t="str">
        <f t="shared" si="2"/>
        <v/>
      </c>
      <c r="K18" s="60" t="str">
        <f t="shared" si="3"/>
        <v/>
      </c>
      <c r="L18" s="60"/>
      <c r="M18" s="60"/>
      <c r="N18" s="61"/>
      <c r="O18" s="61"/>
      <c r="P18" s="61"/>
      <c r="Q18" s="61"/>
      <c r="R18" s="61"/>
      <c r="S18" s="61"/>
      <c r="T18" s="61"/>
      <c r="U18" s="61"/>
      <c r="V18" s="61"/>
    </row>
    <row r="19" spans="2:22" x14ac:dyDescent="0.3">
      <c r="B19" s="35" t="str">
        <f>IF('EP-Data'!F7&lt;&gt;"",'EP-Data'!F7,"")</f>
        <v>Com</v>
      </c>
      <c r="C19" s="35" t="str">
        <f>IF('EP-Data'!G7&lt;&gt;"",'EP-Data'!G7,"")</f>
        <v>Commune</v>
      </c>
      <c r="D19" s="35">
        <f>IF(B19&lt;&gt;"",COUNTIF('EP-Planning'!$J$6:$J$74,C19),"")</f>
        <v>4</v>
      </c>
      <c r="E19" s="35">
        <f>IF(B19&lt;&gt;"",COUNTIFS('EP-Planning'!$J$6:$J$74,C19,'EP-Planning'!$K$6:$K$74,"matin"),"")</f>
        <v>2</v>
      </c>
      <c r="F19" s="35">
        <f>IF(B19&lt;&gt;"",COUNTIFS('EP-Planning'!$J$6:$J$74,C19,'EP-Planning'!$K$6:$K$74,"a-midi"),"")</f>
        <v>2</v>
      </c>
      <c r="H19" s="59"/>
      <c r="I19" s="68"/>
      <c r="J19" s="3" t="str">
        <f t="shared" si="2"/>
        <v/>
      </c>
      <c r="K19" s="60" t="str">
        <f t="shared" si="3"/>
        <v/>
      </c>
      <c r="L19" s="60"/>
      <c r="M19" s="60"/>
      <c r="N19" s="61"/>
      <c r="O19" s="61"/>
      <c r="P19" s="61"/>
      <c r="Q19" s="61"/>
      <c r="R19" s="61"/>
      <c r="S19" s="61"/>
      <c r="T19" s="61"/>
      <c r="U19" s="61"/>
      <c r="V19" s="61"/>
    </row>
    <row r="20" spans="2:22" x14ac:dyDescent="0.3">
      <c r="B20" s="35" t="str">
        <f>IF('EP-Data'!F8&lt;&gt;"",'EP-Data'!F8,"")</f>
        <v/>
      </c>
      <c r="C20" s="35" t="str">
        <f>IF('EP-Data'!G8&lt;&gt;"",'EP-Data'!G8,"")</f>
        <v/>
      </c>
      <c r="D20" s="35" t="str">
        <f>IF(B20&lt;&gt;"",COUNTIF('EP-Planning'!$J$6:$J$74,C20),"")</f>
        <v/>
      </c>
      <c r="E20" s="35" t="str">
        <f>IF(B20&lt;&gt;"",COUNTIFS('EP-Planning'!$J$6:$J$74,C20,'EP-Planning'!$K$6:$K$74,"matin"),"")</f>
        <v/>
      </c>
      <c r="F20" s="35" t="str">
        <f>IF(B20&lt;&gt;"",COUNTIFS('EP-Planning'!$J$6:$J$74,C20,'EP-Planning'!$K$6:$K$74,"a-midi"),"")</f>
        <v/>
      </c>
      <c r="H20" s="59"/>
      <c r="I20" s="68"/>
      <c r="J20" s="3" t="str">
        <f t="shared" si="2"/>
        <v/>
      </c>
      <c r="K20" s="60" t="str">
        <f t="shared" si="3"/>
        <v/>
      </c>
      <c r="L20" s="60"/>
      <c r="M20" s="60"/>
      <c r="N20" s="61"/>
      <c r="O20" s="61"/>
      <c r="P20" s="61"/>
      <c r="Q20" s="61"/>
      <c r="R20" s="61"/>
      <c r="S20" s="61"/>
      <c r="T20" s="61"/>
      <c r="U20" s="61"/>
      <c r="V20" s="61"/>
    </row>
    <row r="21" spans="2:22" x14ac:dyDescent="0.3">
      <c r="B21" s="35" t="str">
        <f>IF('EP-Data'!F9&lt;&gt;"",'EP-Data'!F9,"")</f>
        <v/>
      </c>
      <c r="C21" s="35" t="str">
        <f>IF('EP-Data'!G9&lt;&gt;"",'EP-Data'!G9,"")</f>
        <v/>
      </c>
      <c r="D21" s="35" t="str">
        <f>IF(B21&lt;&gt;"",COUNTIF('EP-Planning'!$J$6:$J$74,C21),"")</f>
        <v/>
      </c>
      <c r="E21" s="35" t="str">
        <f>IF(B21&lt;&gt;"",COUNTIFS('EP-Planning'!$J$6:$J$74,C21,'EP-Planning'!$K$6:$K$74,"matin"),"")</f>
        <v/>
      </c>
      <c r="F21" s="35" t="str">
        <f>IF(B21&lt;&gt;"",COUNTIFS('EP-Planning'!$J$6:$J$74,C21,'EP-Planning'!$K$6:$K$74,"a-midi"),"")</f>
        <v/>
      </c>
      <c r="H21" s="59"/>
      <c r="I21" s="68"/>
      <c r="J21" s="3" t="str">
        <f t="shared" si="2"/>
        <v/>
      </c>
      <c r="K21" s="60" t="str">
        <f t="shared" si="3"/>
        <v/>
      </c>
      <c r="L21" s="60"/>
      <c r="M21" s="60"/>
      <c r="N21" s="61"/>
      <c r="O21" s="61"/>
      <c r="P21" s="61"/>
      <c r="Q21" s="61"/>
      <c r="R21" s="61"/>
      <c r="S21" s="61"/>
      <c r="T21" s="61"/>
      <c r="U21" s="61"/>
      <c r="V21" s="61"/>
    </row>
    <row r="22" spans="2:22" x14ac:dyDescent="0.3">
      <c r="B22" s="35" t="str">
        <f>IF('EP-Data'!F10&lt;&gt;"",'EP-Data'!F10,"")</f>
        <v/>
      </c>
      <c r="C22" s="35" t="str">
        <f>IF('EP-Data'!G10&lt;&gt;"",'EP-Data'!G10,"")</f>
        <v/>
      </c>
      <c r="D22" s="35" t="str">
        <f>IF(B22&lt;&gt;"",COUNTIF('EP-Planning'!$J$6:$J$74,C22),"")</f>
        <v/>
      </c>
      <c r="E22" s="35" t="str">
        <f>IF(B22&lt;&gt;"",COUNTIFS('EP-Planning'!$J$6:$J$74,C22,'EP-Planning'!$K$6:$K$74,"matin"),"")</f>
        <v/>
      </c>
      <c r="F22" s="35" t="str">
        <f>IF(B22&lt;&gt;"",COUNTIFS('EP-Planning'!$J$6:$J$74,C22,'EP-Planning'!$K$6:$K$74,"a-midi"),"")</f>
        <v/>
      </c>
      <c r="H22" s="59"/>
      <c r="I22" s="68"/>
      <c r="J22" s="3" t="str">
        <f t="shared" si="2"/>
        <v/>
      </c>
      <c r="K22" s="60" t="str">
        <f t="shared" si="3"/>
        <v/>
      </c>
      <c r="L22" s="60"/>
      <c r="M22" s="60"/>
      <c r="N22" s="61"/>
      <c r="O22" s="61"/>
      <c r="P22" s="61"/>
      <c r="Q22" s="61"/>
      <c r="R22" s="61"/>
      <c r="S22" s="61"/>
      <c r="T22" s="61"/>
      <c r="U22" s="61"/>
      <c r="V22" s="61"/>
    </row>
    <row r="23" spans="2:22" x14ac:dyDescent="0.3">
      <c r="B23" s="35" t="str">
        <f>IF('EP-Data'!F11&lt;&gt;"",'EP-Data'!F11,"")</f>
        <v/>
      </c>
      <c r="C23" s="35" t="str">
        <f>IF('EP-Data'!G11&lt;&gt;"",'EP-Data'!G11,"")</f>
        <v/>
      </c>
      <c r="D23" s="35" t="str">
        <f>IF(B23&lt;&gt;"",COUNTIF('EP-Planning'!$J$6:$J$74,C23),"")</f>
        <v/>
      </c>
      <c r="E23" s="35" t="str">
        <f>IF(B23&lt;&gt;"",COUNTIFS('EP-Planning'!$J$6:$J$74,C23,'EP-Planning'!$K$6:$K$74,"matin"),"")</f>
        <v/>
      </c>
      <c r="F23" s="35" t="str">
        <f>IF(B23&lt;&gt;"",COUNTIFS('EP-Planning'!$J$6:$J$74,C23,'EP-Planning'!$K$6:$K$74,"a-midi"),"")</f>
        <v/>
      </c>
      <c r="H23" s="59"/>
      <c r="I23" s="68"/>
      <c r="J23" s="3" t="str">
        <f t="shared" si="2"/>
        <v/>
      </c>
      <c r="K23" s="60" t="str">
        <f t="shared" si="3"/>
        <v/>
      </c>
      <c r="L23" s="60"/>
      <c r="M23" s="60"/>
      <c r="N23" s="61"/>
      <c r="O23" s="61"/>
      <c r="P23" s="61"/>
      <c r="Q23" s="61"/>
      <c r="R23" s="61"/>
      <c r="S23" s="61"/>
      <c r="T23" s="61"/>
      <c r="U23" s="61"/>
      <c r="V23" s="61"/>
    </row>
    <row r="24" spans="2:22" x14ac:dyDescent="0.3">
      <c r="B24" s="35" t="str">
        <f>IF('EP-Data'!F12&lt;&gt;"",'EP-Data'!F12,"")</f>
        <v/>
      </c>
      <c r="C24" s="35" t="str">
        <f>IF('EP-Data'!G12&lt;&gt;"",'EP-Data'!G12,"")</f>
        <v/>
      </c>
      <c r="D24" s="35" t="str">
        <f>IF(B24&lt;&gt;"",COUNTIF('EP-Planning'!$J$6:$J$74,C24),"")</f>
        <v/>
      </c>
      <c r="E24" s="35" t="str">
        <f>IF(B24&lt;&gt;"",COUNTIFS('EP-Planning'!$J$6:$J$74,C24,'EP-Planning'!$K$6:$K$74,"matin"),"")</f>
        <v/>
      </c>
      <c r="F24" s="35" t="str">
        <f>IF(B24&lt;&gt;"",COUNTIFS('EP-Planning'!$J$6:$J$74,C24,'EP-Planning'!$K$6:$K$74,"a-midi"),"")</f>
        <v/>
      </c>
      <c r="H24" s="59"/>
      <c r="I24" s="68"/>
      <c r="J24" s="3" t="str">
        <f t="shared" si="2"/>
        <v/>
      </c>
      <c r="K24" s="60" t="str">
        <f t="shared" si="3"/>
        <v/>
      </c>
      <c r="L24" s="60"/>
      <c r="M24" s="60"/>
      <c r="N24" s="61"/>
      <c r="O24" s="61"/>
      <c r="P24" s="61"/>
      <c r="Q24" s="61"/>
      <c r="R24" s="61"/>
      <c r="S24" s="61"/>
      <c r="T24" s="61"/>
      <c r="U24" s="61"/>
      <c r="V24" s="61"/>
    </row>
    <row r="25" spans="2:22" x14ac:dyDescent="0.3">
      <c r="B25" s="35" t="str">
        <f>IF('EP-Data'!F13&lt;&gt;"",'EP-Data'!F13,"")</f>
        <v/>
      </c>
      <c r="C25" s="35" t="str">
        <f>IF('EP-Data'!G13&lt;&gt;"",'EP-Data'!G13,"")</f>
        <v/>
      </c>
      <c r="D25" s="35" t="str">
        <f>IF(B25&lt;&gt;"",COUNTIF('EP-Planning'!$J$6:$J$74,C25),"")</f>
        <v/>
      </c>
      <c r="E25" s="35" t="str">
        <f>IF(B25&lt;&gt;"",COUNTIFS('EP-Planning'!$J$6:$J$74,C25,'EP-Planning'!$K$6:$K$74,"matin"),"")</f>
        <v/>
      </c>
      <c r="F25" s="35" t="str">
        <f>IF(B25&lt;&gt;"",COUNTIFS('EP-Planning'!$J$6:$J$74,C25,'EP-Planning'!$K$6:$K$74,"a-midi"),"")</f>
        <v/>
      </c>
      <c r="H25" s="59"/>
      <c r="I25" s="68"/>
      <c r="J25" s="3" t="str">
        <f t="shared" si="2"/>
        <v/>
      </c>
      <c r="K25" s="60" t="str">
        <f t="shared" si="3"/>
        <v/>
      </c>
      <c r="L25" s="60"/>
      <c r="M25" s="60"/>
      <c r="N25" s="61"/>
      <c r="O25" s="61"/>
      <c r="P25" s="61"/>
      <c r="Q25" s="61"/>
      <c r="R25" s="61"/>
      <c r="S25" s="61"/>
      <c r="T25" s="61"/>
      <c r="U25" s="61"/>
      <c r="V25" s="61"/>
    </row>
    <row r="26" spans="2:22" x14ac:dyDescent="0.3">
      <c r="B26" s="35" t="str">
        <f>IF('EP-Data'!F14&lt;&gt;"",'EP-Data'!F14,"")</f>
        <v/>
      </c>
      <c r="C26" s="35" t="str">
        <f>IF('EP-Data'!G14&lt;&gt;"",'EP-Data'!G14,"")</f>
        <v/>
      </c>
      <c r="D26" s="35" t="str">
        <f>IF(B26&lt;&gt;"",COUNTIF('EP-Planning'!$J$6:$J$74,C26),"")</f>
        <v/>
      </c>
      <c r="E26" s="35" t="str">
        <f>IF(B26&lt;&gt;"",COUNTIFS('EP-Planning'!$J$6:$J$74,C26,'EP-Planning'!$K$6:$K$74,"matin"),"")</f>
        <v/>
      </c>
      <c r="F26" s="35" t="str">
        <f>IF(B26&lt;&gt;"",COUNTIFS('EP-Planning'!$J$6:$J$74,C26,'EP-Planning'!$K$6:$K$74,"a-midi"),"")</f>
        <v/>
      </c>
      <c r="H26" s="59"/>
      <c r="I26" s="68"/>
      <c r="J26" s="3" t="str">
        <f t="shared" si="2"/>
        <v/>
      </c>
      <c r="K26" s="60" t="str">
        <f t="shared" si="3"/>
        <v/>
      </c>
      <c r="L26" s="60"/>
      <c r="M26" s="60"/>
      <c r="N26" s="61"/>
      <c r="O26" s="61"/>
      <c r="P26" s="61"/>
      <c r="Q26" s="61"/>
      <c r="R26" s="61"/>
      <c r="S26" s="61"/>
      <c r="T26" s="61"/>
      <c r="U26" s="61"/>
      <c r="V26" s="61"/>
    </row>
    <row r="27" spans="2:22" x14ac:dyDescent="0.3">
      <c r="B27" s="35" t="str">
        <f>IF('EP-Data'!F15&lt;&gt;"",'EP-Data'!F15,"")</f>
        <v/>
      </c>
      <c r="C27" s="35" t="str">
        <f>IF('EP-Data'!G15&lt;&gt;"",'EP-Data'!G15,"")</f>
        <v/>
      </c>
      <c r="D27" s="35" t="str">
        <f>IF(B27&lt;&gt;"",COUNTIF('EP-Planning'!$J$6:$J$74,C27),"")</f>
        <v/>
      </c>
      <c r="E27" s="35" t="str">
        <f>IF(B27&lt;&gt;"",COUNTIFS('EP-Planning'!$J$6:$J$74,C27,'EP-Planning'!$K$6:$K$74,"matin"),"")</f>
        <v/>
      </c>
      <c r="F27" s="35" t="str">
        <f>IF(B27&lt;&gt;"",COUNTIFS('EP-Planning'!$J$6:$J$74,C27,'EP-Planning'!$K$6:$K$74,"a-midi"),"")</f>
        <v/>
      </c>
      <c r="H27" s="59"/>
      <c r="I27" s="68"/>
      <c r="J27" s="3" t="str">
        <f t="shared" si="2"/>
        <v/>
      </c>
      <c r="K27" s="60" t="str">
        <f t="shared" si="3"/>
        <v/>
      </c>
      <c r="L27" s="60"/>
      <c r="M27" s="60"/>
      <c r="N27" s="61"/>
      <c r="O27" s="61"/>
      <c r="P27" s="61"/>
      <c r="Q27" s="61"/>
      <c r="R27" s="61"/>
      <c r="S27" s="61"/>
      <c r="T27" s="61"/>
      <c r="U27" s="61"/>
      <c r="V27" s="61"/>
    </row>
    <row r="28" spans="2:22" x14ac:dyDescent="0.3">
      <c r="B28" s="35" t="str">
        <f>IF('EP-Data'!F16&lt;&gt;"",'EP-Data'!F16,"")</f>
        <v/>
      </c>
      <c r="C28" s="35" t="str">
        <f>IF('EP-Data'!G16&lt;&gt;"",'EP-Data'!G16,"")</f>
        <v/>
      </c>
      <c r="D28" s="35" t="str">
        <f>IF(B28&lt;&gt;"",COUNTIF('EP-Planning'!$J$6:$J$74,C28),"")</f>
        <v/>
      </c>
      <c r="E28" s="35" t="str">
        <f>IF(B28&lt;&gt;"",COUNTIFS('EP-Planning'!$J$6:$J$74,C28,'EP-Planning'!$K$6:$K$74,"matin"),"")</f>
        <v/>
      </c>
      <c r="F28" s="35" t="str">
        <f>IF(B28&lt;&gt;"",COUNTIFS('EP-Planning'!$J$6:$J$74,C28,'EP-Planning'!$K$6:$K$74,"a-midi"),"")</f>
        <v/>
      </c>
      <c r="H28" s="59"/>
      <c r="I28" s="68"/>
      <c r="J28" s="3" t="str">
        <f t="shared" si="2"/>
        <v/>
      </c>
      <c r="K28" s="60" t="str">
        <f t="shared" si="3"/>
        <v/>
      </c>
      <c r="L28" s="60"/>
      <c r="M28" s="60"/>
      <c r="N28" s="61"/>
      <c r="O28" s="61"/>
      <c r="P28" s="61"/>
      <c r="Q28" s="61"/>
      <c r="R28" s="61"/>
      <c r="S28" s="61"/>
      <c r="T28" s="61"/>
      <c r="U28" s="61"/>
      <c r="V28" s="61"/>
    </row>
    <row r="29" spans="2:22" x14ac:dyDescent="0.3">
      <c r="B29" s="35" t="str">
        <f>IF('EP-Data'!F17&lt;&gt;"",'EP-Data'!F17,"")</f>
        <v/>
      </c>
      <c r="C29" s="35" t="str">
        <f>IF('EP-Data'!G17&lt;&gt;"",'EP-Data'!G17,"")</f>
        <v/>
      </c>
      <c r="D29" s="35" t="str">
        <f>IF(B29&lt;&gt;"",COUNTIF('EP-Planning'!$J$6:$J$74,C29),"")</f>
        <v/>
      </c>
      <c r="E29" s="35" t="str">
        <f>IF(B29&lt;&gt;"",COUNTIFS('EP-Planning'!$J$6:$J$74,C29,'EP-Planning'!$K$6:$K$74,"matin"),"")</f>
        <v/>
      </c>
      <c r="F29" s="35" t="str">
        <f>IF(B29&lt;&gt;"",COUNTIFS('EP-Planning'!$J$6:$J$74,C29,'EP-Planning'!$K$6:$K$74,"a-midi"),"")</f>
        <v/>
      </c>
      <c r="H29" s="59"/>
      <c r="I29" s="68"/>
      <c r="J29" s="3" t="str">
        <f t="shared" si="2"/>
        <v/>
      </c>
      <c r="K29" s="60" t="str">
        <f t="shared" si="3"/>
        <v/>
      </c>
      <c r="L29" s="60"/>
      <c r="M29" s="60"/>
      <c r="N29" s="61"/>
      <c r="O29" s="61"/>
      <c r="P29" s="61"/>
      <c r="Q29" s="61"/>
      <c r="R29" s="61"/>
      <c r="S29" s="61"/>
      <c r="T29" s="61"/>
      <c r="U29" s="61"/>
      <c r="V29" s="61"/>
    </row>
    <row r="30" spans="2:22" x14ac:dyDescent="0.3">
      <c r="B30" s="35" t="str">
        <f>IF('EP-Data'!F18&lt;&gt;"",'EP-Data'!F18,"")</f>
        <v/>
      </c>
      <c r="C30" s="35" t="str">
        <f>IF('EP-Data'!G18&lt;&gt;"",'EP-Data'!G18,"")</f>
        <v/>
      </c>
      <c r="D30" s="35" t="str">
        <f>IF(B30&lt;&gt;"",COUNTIF('EP-Planning'!$J$6:$J$74,C30),"")</f>
        <v/>
      </c>
      <c r="E30" s="35" t="str">
        <f>IF(B30&lt;&gt;"",COUNTIFS('EP-Planning'!$J$6:$J$74,C30,'EP-Planning'!$K$6:$K$74,"matin"),"")</f>
        <v/>
      </c>
      <c r="F30" s="35" t="str">
        <f>IF(B30&lt;&gt;"",COUNTIFS('EP-Planning'!$J$6:$J$74,C30,'EP-Planning'!$K$6:$K$74,"a-midi"),"")</f>
        <v/>
      </c>
      <c r="H30" s="59"/>
      <c r="I30" s="68"/>
      <c r="J30" s="3" t="str">
        <f t="shared" si="2"/>
        <v/>
      </c>
      <c r="K30" s="60" t="str">
        <f t="shared" si="3"/>
        <v/>
      </c>
      <c r="L30" s="60"/>
      <c r="M30" s="60"/>
      <c r="N30" s="61"/>
      <c r="O30" s="61"/>
      <c r="P30" s="61"/>
      <c r="Q30" s="61"/>
      <c r="R30" s="61"/>
      <c r="S30" s="61"/>
      <c r="T30" s="61"/>
      <c r="U30" s="61"/>
      <c r="V30" s="61"/>
    </row>
    <row r="31" spans="2:22" x14ac:dyDescent="0.3">
      <c r="B31" s="35" t="str">
        <f>IF('EP-Data'!F19&lt;&gt;"",'EP-Data'!F19,"")</f>
        <v/>
      </c>
      <c r="C31" s="35" t="str">
        <f>IF('EP-Data'!G19&lt;&gt;"",'EP-Data'!G19,"")</f>
        <v/>
      </c>
      <c r="D31" s="35" t="str">
        <f>IF(B31&lt;&gt;"",COUNTIF('EP-Planning'!$J$6:$J$74,C31),"")</f>
        <v/>
      </c>
      <c r="E31" s="35" t="str">
        <f>IF(B31&lt;&gt;"",COUNTIFS('EP-Planning'!$J$6:$J$74,C31,'EP-Planning'!$K$6:$K$74,"matin"),"")</f>
        <v/>
      </c>
      <c r="F31" s="35" t="str">
        <f>IF(B31&lt;&gt;"",COUNTIFS('EP-Planning'!$J$6:$J$74,C31,'EP-Planning'!$K$6:$K$74,"a-midi"),"")</f>
        <v/>
      </c>
      <c r="H31" s="59"/>
      <c r="I31" s="68"/>
      <c r="J31" s="3" t="str">
        <f t="shared" si="2"/>
        <v/>
      </c>
      <c r="K31" s="60" t="str">
        <f t="shared" si="3"/>
        <v/>
      </c>
      <c r="L31" s="60"/>
      <c r="M31" s="60"/>
      <c r="N31" s="61"/>
      <c r="O31" s="61"/>
      <c r="P31" s="61"/>
      <c r="Q31" s="61"/>
      <c r="R31" s="61"/>
      <c r="S31" s="61"/>
      <c r="T31" s="61"/>
      <c r="U31" s="61"/>
      <c r="V31" s="61"/>
    </row>
    <row r="32" spans="2:22" x14ac:dyDescent="0.3">
      <c r="B32" s="35" t="str">
        <f>IF('EP-Data'!F20&lt;&gt;"",'EP-Data'!F20,"")</f>
        <v/>
      </c>
      <c r="C32" s="35" t="str">
        <f>IF('EP-Data'!G20&lt;&gt;"",'EP-Data'!G20,"")</f>
        <v/>
      </c>
      <c r="D32" s="35" t="str">
        <f>IF(B32&lt;&gt;"",COUNTIF('EP-Planning'!$J$6:$J$74,C32),"")</f>
        <v/>
      </c>
      <c r="E32" s="35" t="str">
        <f>IF(B32&lt;&gt;"",COUNTIFS('EP-Planning'!$J$6:$J$74,C32,'EP-Planning'!$K$6:$K$74,"matin"),"")</f>
        <v/>
      </c>
      <c r="F32" s="35" t="str">
        <f>IF(B32&lt;&gt;"",COUNTIFS('EP-Planning'!$J$6:$J$74,C32,'EP-Planning'!$K$6:$K$74,"a-midi"),"")</f>
        <v/>
      </c>
      <c r="H32" s="59"/>
      <c r="I32" s="68"/>
      <c r="J32" s="3" t="str">
        <f t="shared" si="2"/>
        <v/>
      </c>
      <c r="K32" s="60" t="str">
        <f t="shared" si="3"/>
        <v/>
      </c>
      <c r="L32" s="60"/>
      <c r="M32" s="60"/>
      <c r="N32" s="61"/>
      <c r="O32" s="61"/>
      <c r="P32" s="61"/>
      <c r="Q32" s="61"/>
      <c r="R32" s="61"/>
      <c r="S32" s="61"/>
      <c r="T32" s="61"/>
      <c r="U32" s="61"/>
      <c r="V32" s="61"/>
    </row>
    <row r="33" spans="2:22" x14ac:dyDescent="0.3">
      <c r="B33" s="35" t="str">
        <f>IF('EP-Data'!F21&lt;&gt;"",'EP-Data'!F21,"")</f>
        <v/>
      </c>
      <c r="C33" s="35" t="str">
        <f>IF('EP-Data'!G21&lt;&gt;"",'EP-Data'!G21,"")</f>
        <v/>
      </c>
      <c r="D33" s="35" t="str">
        <f>IF(B33&lt;&gt;"",COUNTIF('EP-Planning'!$J$6:$J$74,C33),"")</f>
        <v/>
      </c>
      <c r="E33" s="35" t="str">
        <f>IF(B33&lt;&gt;"",COUNTIFS('EP-Planning'!$J$6:$J$74,C33,'EP-Planning'!$K$6:$K$74,"matin"),"")</f>
        <v/>
      </c>
      <c r="F33" s="35" t="str">
        <f>IF(B33&lt;&gt;"",COUNTIFS('EP-Planning'!$J$6:$J$74,C33,'EP-Planning'!$K$6:$K$74,"a-midi"),"")</f>
        <v/>
      </c>
      <c r="H33" s="59"/>
      <c r="I33" s="68"/>
      <c r="J33" s="3" t="str">
        <f t="shared" si="2"/>
        <v/>
      </c>
      <c r="K33" s="60" t="str">
        <f t="shared" si="3"/>
        <v/>
      </c>
      <c r="L33" s="60"/>
      <c r="M33" s="60"/>
      <c r="N33" s="61"/>
      <c r="O33" s="61"/>
      <c r="P33" s="61"/>
      <c r="Q33" s="61"/>
      <c r="R33" s="61"/>
      <c r="S33" s="61"/>
      <c r="T33" s="61"/>
      <c r="U33" s="61"/>
      <c r="V33" s="61"/>
    </row>
    <row r="34" spans="2:22" x14ac:dyDescent="0.3">
      <c r="B34" s="35" t="str">
        <f>IF('EP-Data'!F22&lt;&gt;"",'EP-Data'!F22,"")</f>
        <v/>
      </c>
      <c r="C34" s="35" t="str">
        <f>IF('EP-Data'!G22&lt;&gt;"",'EP-Data'!G22,"")</f>
        <v/>
      </c>
      <c r="D34" s="35" t="str">
        <f>IF(B34&lt;&gt;"",COUNTIF('EP-Planning'!$J$6:$J$74,C34),"")</f>
        <v/>
      </c>
      <c r="E34" s="35" t="str">
        <f>IF(B34&lt;&gt;"",COUNTIFS('EP-Planning'!$J$6:$J$74,C34,'EP-Planning'!$K$6:$K$74,"matin"),"")</f>
        <v/>
      </c>
      <c r="F34" s="35" t="str">
        <f>IF(B34&lt;&gt;"",COUNTIFS('EP-Planning'!$J$6:$J$74,C34,'EP-Planning'!$K$6:$K$74,"a-midi"),"")</f>
        <v/>
      </c>
      <c r="H34" s="59"/>
      <c r="I34" s="68"/>
      <c r="J34" s="3" t="str">
        <f t="shared" si="2"/>
        <v/>
      </c>
      <c r="K34" s="60" t="str">
        <f t="shared" si="3"/>
        <v/>
      </c>
      <c r="L34" s="60"/>
      <c r="M34" s="60"/>
      <c r="N34" s="61"/>
      <c r="O34" s="61"/>
      <c r="P34" s="61"/>
      <c r="Q34" s="61"/>
      <c r="R34" s="61"/>
      <c r="S34" s="61"/>
      <c r="T34" s="61"/>
      <c r="U34" s="61"/>
      <c r="V34" s="61"/>
    </row>
    <row r="35" spans="2:22" x14ac:dyDescent="0.3">
      <c r="B35" s="35" t="str">
        <f>IF('EP-Data'!F23&lt;&gt;"",'EP-Data'!F23,"")</f>
        <v/>
      </c>
      <c r="C35" s="35" t="str">
        <f>IF('EP-Data'!G23&lt;&gt;"",'EP-Data'!G23,"")</f>
        <v/>
      </c>
      <c r="D35" s="35" t="str">
        <f>IF(B35&lt;&gt;"",COUNTIF('EP-Planning'!$J$6:$J$74,C35),"")</f>
        <v/>
      </c>
      <c r="E35" s="35" t="str">
        <f>IF(B35&lt;&gt;"",COUNTIFS('EP-Planning'!$J$6:$J$74,C35,'EP-Planning'!$K$6:$K$74,"matin"),"")</f>
        <v/>
      </c>
      <c r="F35" s="35" t="str">
        <f>IF(B35&lt;&gt;"",COUNTIFS('EP-Planning'!$J$6:$J$74,C35,'EP-Planning'!$K$6:$K$74,"a-midi"),"")</f>
        <v/>
      </c>
      <c r="H35" s="59"/>
      <c r="I35" s="68"/>
      <c r="J35" s="3" t="str">
        <f t="shared" si="2"/>
        <v/>
      </c>
      <c r="K35" s="60" t="str">
        <f t="shared" si="3"/>
        <v/>
      </c>
      <c r="L35" s="60"/>
      <c r="M35" s="60"/>
      <c r="N35" s="61"/>
      <c r="O35" s="61"/>
      <c r="P35" s="61"/>
      <c r="Q35" s="61"/>
      <c r="R35" s="61"/>
      <c r="S35" s="61"/>
      <c r="T35" s="61"/>
      <c r="U35" s="61"/>
      <c r="V35" s="61"/>
    </row>
    <row r="36" spans="2:22" x14ac:dyDescent="0.3">
      <c r="B36" s="35" t="str">
        <f>IF('EP-Data'!F24&lt;&gt;"",'EP-Data'!F24,"")</f>
        <v/>
      </c>
      <c r="C36" s="35" t="str">
        <f>IF('EP-Data'!G24&lt;&gt;"",'EP-Data'!G24,"")</f>
        <v/>
      </c>
      <c r="D36" s="35" t="str">
        <f>IF(B36&lt;&gt;"",COUNTIF('EP-Planning'!$J$6:$J$74,C36),"")</f>
        <v/>
      </c>
      <c r="E36" s="35" t="str">
        <f>IF(B36&lt;&gt;"",COUNTIFS('EP-Planning'!$J$6:$J$74,C36,'EP-Planning'!$K$6:$K$74,"matin"),"")</f>
        <v/>
      </c>
      <c r="F36" s="35" t="str">
        <f>IF(B36&lt;&gt;"",COUNTIFS('EP-Planning'!$J$6:$J$74,C36,'EP-Planning'!$K$6:$K$74,"a-midi"),"")</f>
        <v/>
      </c>
      <c r="H36" s="59"/>
      <c r="I36" s="68"/>
      <c r="J36" s="3" t="str">
        <f t="shared" si="2"/>
        <v/>
      </c>
      <c r="K36" s="60" t="str">
        <f t="shared" si="3"/>
        <v/>
      </c>
      <c r="L36" s="60"/>
      <c r="M36" s="60"/>
      <c r="N36" s="61"/>
      <c r="O36" s="61"/>
      <c r="P36" s="61"/>
      <c r="Q36" s="61"/>
      <c r="R36" s="61"/>
      <c r="S36" s="61"/>
      <c r="T36" s="61"/>
      <c r="U36" s="61"/>
      <c r="V36" s="61"/>
    </row>
    <row r="37" spans="2:22" x14ac:dyDescent="0.3">
      <c r="B37" s="35" t="str">
        <f>IF('EP-Data'!F25&lt;&gt;"",'EP-Data'!F25,"")</f>
        <v/>
      </c>
      <c r="C37" s="35" t="str">
        <f>IF('EP-Data'!G25&lt;&gt;"",'EP-Data'!G25,"")</f>
        <v/>
      </c>
      <c r="D37" s="35" t="str">
        <f>IF(B37&lt;&gt;"",COUNTIF('EP-Planning'!$J$6:$J$74,C37),"")</f>
        <v/>
      </c>
      <c r="E37" s="35" t="str">
        <f>IF(B37&lt;&gt;"",COUNTIFS('EP-Planning'!$J$6:$J$74,C37,'EP-Planning'!$K$6:$K$74,"matin"),"")</f>
        <v/>
      </c>
      <c r="F37" s="35" t="str">
        <f>IF(B37&lt;&gt;"",COUNTIFS('EP-Planning'!$J$6:$J$74,C37,'EP-Planning'!$K$6:$K$74,"a-midi"),"")</f>
        <v/>
      </c>
      <c r="H37" s="59"/>
      <c r="I37" s="68"/>
      <c r="J37" s="3" t="str">
        <f t="shared" si="2"/>
        <v/>
      </c>
      <c r="K37" s="60" t="str">
        <f t="shared" si="3"/>
        <v/>
      </c>
      <c r="L37" s="60"/>
      <c r="M37" s="60"/>
      <c r="N37" s="61"/>
      <c r="O37" s="61"/>
      <c r="P37" s="61"/>
      <c r="Q37" s="61"/>
      <c r="R37" s="61"/>
      <c r="S37" s="61"/>
      <c r="T37" s="61"/>
      <c r="U37" s="61"/>
      <c r="V37" s="61"/>
    </row>
    <row r="38" spans="2:22" x14ac:dyDescent="0.3">
      <c r="B38" s="35" t="str">
        <f>IF('EP-Data'!F26&lt;&gt;"",'EP-Data'!F26,"")</f>
        <v/>
      </c>
      <c r="C38" s="35" t="str">
        <f>IF('EP-Data'!G26&lt;&gt;"",'EP-Data'!G26,"")</f>
        <v/>
      </c>
      <c r="D38" s="35" t="str">
        <f>IF(B38&lt;&gt;"",COUNTIF('EP-Planning'!$J$6:$J$74,C38),"")</f>
        <v/>
      </c>
      <c r="E38" s="35" t="str">
        <f>IF(B38&lt;&gt;"",COUNTIFS('EP-Planning'!$J$6:$J$74,C38,'EP-Planning'!$K$6:$K$74,"matin"),"")</f>
        <v/>
      </c>
      <c r="F38" s="35" t="str">
        <f>IF(B38&lt;&gt;"",COUNTIFS('EP-Planning'!$J$6:$J$74,C38,'EP-Planning'!$K$6:$K$74,"a-midi"),"")</f>
        <v/>
      </c>
      <c r="H38" s="59"/>
      <c r="I38" s="68"/>
      <c r="J38" s="3" t="str">
        <f t="shared" ref="J38:J65" si="4">IF(I38&lt;&gt;"",VLOOKUP(I38,Table_LieuxPerm,2,FALSE),"")</f>
        <v/>
      </c>
      <c r="K38" s="60" t="str">
        <f t="shared" si="3"/>
        <v/>
      </c>
      <c r="L38" s="60"/>
      <c r="M38" s="60"/>
      <c r="N38" s="61"/>
      <c r="O38" s="61"/>
      <c r="P38" s="61"/>
      <c r="Q38" s="61"/>
      <c r="R38" s="61"/>
      <c r="S38" s="61"/>
      <c r="T38" s="61"/>
      <c r="U38" s="61"/>
      <c r="V38" s="61"/>
    </row>
    <row r="39" spans="2:22" x14ac:dyDescent="0.3">
      <c r="B39" s="35" t="str">
        <f>IF('EP-Data'!F27&lt;&gt;"",'EP-Data'!F27,"")</f>
        <v/>
      </c>
      <c r="C39" s="35" t="str">
        <f>IF('EP-Data'!G27&lt;&gt;"",'EP-Data'!G27,"")</f>
        <v/>
      </c>
      <c r="D39" s="35" t="str">
        <f>IF(B39&lt;&gt;"",COUNTIF('EP-Planning'!$J$6:$J$74,C39),"")</f>
        <v/>
      </c>
      <c r="E39" s="35" t="str">
        <f>IF(B39&lt;&gt;"",COUNTIFS('EP-Planning'!$J$6:$J$74,C39,'EP-Planning'!$K$6:$K$74,"matin"),"")</f>
        <v/>
      </c>
      <c r="F39" s="35" t="str">
        <f>IF(B39&lt;&gt;"",COUNTIFS('EP-Planning'!$J$6:$J$74,C39,'EP-Planning'!$K$6:$K$74,"a-midi"),"")</f>
        <v/>
      </c>
      <c r="H39" s="59"/>
      <c r="I39" s="68"/>
      <c r="J39" s="3" t="str">
        <f t="shared" si="4"/>
        <v/>
      </c>
      <c r="K39" s="60" t="str">
        <f t="shared" si="3"/>
        <v/>
      </c>
      <c r="L39" s="60"/>
      <c r="M39" s="60"/>
      <c r="N39" s="61"/>
      <c r="O39" s="61"/>
      <c r="P39" s="61"/>
      <c r="Q39" s="61"/>
      <c r="R39" s="61"/>
      <c r="S39" s="61"/>
      <c r="T39" s="61"/>
      <c r="U39" s="61"/>
      <c r="V39" s="61"/>
    </row>
    <row r="40" spans="2:22" x14ac:dyDescent="0.3">
      <c r="B40" s="35" t="str">
        <f>IF('EP-Data'!F28&lt;&gt;"",'EP-Data'!F28,"")</f>
        <v/>
      </c>
      <c r="C40" s="35" t="str">
        <f>IF('EP-Data'!G28&lt;&gt;"",'EP-Data'!G28,"")</f>
        <v/>
      </c>
      <c r="D40" s="35" t="str">
        <f>IF(B40&lt;&gt;"",COUNTIF('EP-Planning'!$J$6:$J$74,C40),"")</f>
        <v/>
      </c>
      <c r="E40" s="35" t="str">
        <f>IF(B40&lt;&gt;"",COUNTIFS('EP-Planning'!$J$6:$J$74,C40,'EP-Planning'!$K$6:$K$74,"matin"),"")</f>
        <v/>
      </c>
      <c r="F40" s="35" t="str">
        <f>IF(B40&lt;&gt;"",COUNTIFS('EP-Planning'!$J$6:$J$74,C40,'EP-Planning'!$K$6:$K$74,"a-midi"),"")</f>
        <v/>
      </c>
      <c r="H40" s="59"/>
      <c r="I40" s="68"/>
      <c r="J40" s="3" t="str">
        <f t="shared" si="4"/>
        <v/>
      </c>
      <c r="K40" s="60" t="str">
        <f t="shared" si="3"/>
        <v/>
      </c>
      <c r="L40" s="60"/>
      <c r="M40" s="60"/>
      <c r="N40" s="61"/>
      <c r="O40" s="61"/>
      <c r="P40" s="61"/>
      <c r="Q40" s="61"/>
      <c r="R40" s="61"/>
      <c r="S40" s="61"/>
      <c r="T40" s="61"/>
      <c r="U40" s="61"/>
      <c r="V40" s="61"/>
    </row>
    <row r="41" spans="2:22" x14ac:dyDescent="0.3">
      <c r="B41" s="35" t="str">
        <f>IF('EP-Data'!F29&lt;&gt;"",'EP-Data'!F29,"")</f>
        <v/>
      </c>
      <c r="C41" s="35" t="str">
        <f>IF('EP-Data'!G29&lt;&gt;"",'EP-Data'!G29,"")</f>
        <v/>
      </c>
      <c r="D41" s="35" t="str">
        <f>IF(B41&lt;&gt;"",COUNTIF('EP-Planning'!$J$6:$J$74,C41),"")</f>
        <v/>
      </c>
      <c r="E41" s="35" t="str">
        <f>IF(B41&lt;&gt;"",COUNTIFS('EP-Planning'!$J$6:$J$74,C41,'EP-Planning'!$K$6:$K$74,"matin"),"")</f>
        <v/>
      </c>
      <c r="F41" s="35" t="str">
        <f>IF(B41&lt;&gt;"",COUNTIFS('EP-Planning'!$J$6:$J$74,C41,'EP-Planning'!$K$6:$K$74,"a-midi"),"")</f>
        <v/>
      </c>
      <c r="H41" s="59"/>
      <c r="I41" s="68"/>
      <c r="J41" s="3" t="str">
        <f t="shared" si="4"/>
        <v/>
      </c>
      <c r="K41" s="60" t="str">
        <f t="shared" si="3"/>
        <v/>
      </c>
      <c r="L41" s="60"/>
      <c r="M41" s="60"/>
      <c r="N41" s="61"/>
      <c r="O41" s="61"/>
      <c r="P41" s="61"/>
      <c r="Q41" s="61"/>
      <c r="R41" s="61"/>
      <c r="S41" s="61"/>
      <c r="T41" s="61"/>
      <c r="U41" s="61"/>
      <c r="V41" s="61"/>
    </row>
    <row r="42" spans="2:22" x14ac:dyDescent="0.3">
      <c r="B42" s="35" t="str">
        <f>IF('EP-Data'!F30&lt;&gt;"",'EP-Data'!F30,"")</f>
        <v/>
      </c>
      <c r="C42" s="35" t="str">
        <f>IF('EP-Data'!G30&lt;&gt;"",'EP-Data'!G30,"")</f>
        <v/>
      </c>
      <c r="D42" s="35" t="str">
        <f>IF(B42&lt;&gt;"",COUNTIF('EP-Planning'!$J$6:$J$74,C42),"")</f>
        <v/>
      </c>
      <c r="E42" s="35" t="str">
        <f>IF(B42&lt;&gt;"",COUNTIFS('EP-Planning'!$J$6:$J$74,C42,'EP-Planning'!$K$6:$K$74,"matin"),"")</f>
        <v/>
      </c>
      <c r="F42" s="35" t="str">
        <f>IF(B42&lt;&gt;"",COUNTIFS('EP-Planning'!$J$6:$J$74,C42,'EP-Planning'!$K$6:$K$74,"a-midi"),"")</f>
        <v/>
      </c>
      <c r="H42" s="59"/>
      <c r="I42" s="68"/>
      <c r="J42" s="3" t="str">
        <f t="shared" si="4"/>
        <v/>
      </c>
      <c r="K42" s="60" t="str">
        <f t="shared" si="3"/>
        <v/>
      </c>
      <c r="L42" s="60"/>
      <c r="M42" s="60"/>
      <c r="N42" s="61"/>
      <c r="O42" s="61"/>
      <c r="P42" s="61"/>
      <c r="Q42" s="61"/>
      <c r="R42" s="61"/>
      <c r="S42" s="61"/>
      <c r="T42" s="61"/>
      <c r="U42" s="61"/>
      <c r="V42" s="61"/>
    </row>
    <row r="43" spans="2:22" x14ac:dyDescent="0.3">
      <c r="B43" s="35" t="str">
        <f>IF('EP-Data'!F31&lt;&gt;"",'EP-Data'!F31,"")</f>
        <v/>
      </c>
      <c r="C43" s="35" t="str">
        <f>IF('EP-Data'!G31&lt;&gt;"",'EP-Data'!G31,"")</f>
        <v/>
      </c>
      <c r="D43" s="35" t="str">
        <f>IF(B43&lt;&gt;"",COUNTIF('EP-Planning'!$J$6:$J$74,C43),"")</f>
        <v/>
      </c>
      <c r="E43" s="35" t="str">
        <f>IF(B43&lt;&gt;"",COUNTIFS('EP-Planning'!$J$6:$J$74,C43,'EP-Planning'!$K$6:$K$74,"matin"),"")</f>
        <v/>
      </c>
      <c r="F43" s="35" t="str">
        <f>IF(B43&lt;&gt;"",COUNTIFS('EP-Planning'!$J$6:$J$74,C43,'EP-Planning'!$K$6:$K$74,"a-midi"),"")</f>
        <v/>
      </c>
      <c r="H43" s="59"/>
      <c r="I43" s="68"/>
      <c r="J43" s="3" t="str">
        <f t="shared" si="4"/>
        <v/>
      </c>
      <c r="K43" s="60" t="str">
        <f t="shared" si="3"/>
        <v/>
      </c>
      <c r="L43" s="60"/>
      <c r="M43" s="60"/>
      <c r="N43" s="61"/>
      <c r="O43" s="61"/>
      <c r="P43" s="61"/>
      <c r="Q43" s="61"/>
      <c r="R43" s="61"/>
      <c r="S43" s="61"/>
      <c r="T43" s="61"/>
      <c r="U43" s="61"/>
      <c r="V43" s="61"/>
    </row>
    <row r="44" spans="2:22" x14ac:dyDescent="0.3">
      <c r="B44" s="35" t="str">
        <f>IF('EP-Data'!F32&lt;&gt;"",'EP-Data'!F32,"")</f>
        <v/>
      </c>
      <c r="C44" s="35" t="str">
        <f>IF('EP-Data'!G32&lt;&gt;"",'EP-Data'!G32,"")</f>
        <v/>
      </c>
      <c r="D44" s="35" t="str">
        <f>IF(B44&lt;&gt;"",COUNTIF('EP-Planning'!$J$6:$J$74,C44),"")</f>
        <v/>
      </c>
      <c r="E44" s="35" t="str">
        <f>IF(B44&lt;&gt;"",COUNTIFS('EP-Planning'!$J$6:$J$74,C44,'EP-Planning'!$K$6:$K$74,"matin"),"")</f>
        <v/>
      </c>
      <c r="F44" s="35" t="str">
        <f>IF(B44&lt;&gt;"",COUNTIFS('EP-Planning'!$J$6:$J$74,C44,'EP-Planning'!$K$6:$K$74,"a-midi"),"")</f>
        <v/>
      </c>
      <c r="H44" s="59"/>
      <c r="I44" s="68"/>
      <c r="J44" s="3" t="str">
        <f t="shared" si="4"/>
        <v/>
      </c>
      <c r="K44" s="60" t="str">
        <f t="shared" si="3"/>
        <v/>
      </c>
      <c r="L44" s="60"/>
      <c r="M44" s="60"/>
      <c r="N44" s="61"/>
      <c r="O44" s="61"/>
      <c r="P44" s="61"/>
      <c r="Q44" s="61"/>
      <c r="R44" s="61"/>
      <c r="S44" s="61"/>
      <c r="T44" s="61"/>
      <c r="U44" s="61"/>
      <c r="V44" s="61"/>
    </row>
    <row r="45" spans="2:22" x14ac:dyDescent="0.3">
      <c r="B45" s="35" t="str">
        <f>IF('EP-Data'!F33&lt;&gt;"",'EP-Data'!F33,"")</f>
        <v/>
      </c>
      <c r="C45" s="35" t="str">
        <f>IF('EP-Data'!G33&lt;&gt;"",'EP-Data'!G33,"")</f>
        <v/>
      </c>
      <c r="D45" s="35" t="str">
        <f>IF(B45&lt;&gt;"",COUNTIF('EP-Planning'!$J$6:$J$74,C45),"")</f>
        <v/>
      </c>
      <c r="E45" s="35" t="str">
        <f>IF(B45&lt;&gt;"",COUNTIFS('EP-Planning'!$J$6:$J$74,C45,'EP-Planning'!$K$6:$K$74,"matin"),"")</f>
        <v/>
      </c>
      <c r="F45" s="35" t="str">
        <f>IF(B45&lt;&gt;"",COUNTIFS('EP-Planning'!$J$6:$J$74,C45,'EP-Planning'!$K$6:$K$74,"a-midi"),"")</f>
        <v/>
      </c>
      <c r="H45" s="59"/>
      <c r="I45" s="68"/>
      <c r="J45" s="3" t="str">
        <f t="shared" si="4"/>
        <v/>
      </c>
      <c r="K45" s="60" t="str">
        <f t="shared" si="3"/>
        <v/>
      </c>
      <c r="L45" s="60"/>
      <c r="M45" s="60"/>
      <c r="N45" s="61"/>
      <c r="O45" s="61"/>
      <c r="P45" s="61"/>
      <c r="Q45" s="61"/>
      <c r="R45" s="61"/>
      <c r="S45" s="61"/>
      <c r="T45" s="61"/>
      <c r="U45" s="61"/>
      <c r="V45" s="61"/>
    </row>
    <row r="46" spans="2:22" x14ac:dyDescent="0.3">
      <c r="B46" s="35" t="str">
        <f>IF('EP-Data'!F34&lt;&gt;"",'EP-Data'!F34,"")</f>
        <v/>
      </c>
      <c r="C46" s="35" t="str">
        <f>IF('EP-Data'!G34&lt;&gt;"",'EP-Data'!G34,"")</f>
        <v/>
      </c>
      <c r="D46" s="35" t="str">
        <f>IF(B46&lt;&gt;"",COUNTIF('EP-Planning'!$J$6:$J$74,C46),"")</f>
        <v/>
      </c>
      <c r="E46" s="35" t="str">
        <f>IF(B46&lt;&gt;"",COUNTIFS('EP-Planning'!$J$6:$J$74,C46,'EP-Planning'!$K$6:$K$74,"matin"),"")</f>
        <v/>
      </c>
      <c r="F46" s="35" t="str">
        <f>IF(B46&lt;&gt;"",COUNTIFS('EP-Planning'!$J$6:$J$74,C46,'EP-Planning'!$K$6:$K$74,"a-midi"),"")</f>
        <v/>
      </c>
      <c r="H46" s="59"/>
      <c r="I46" s="68"/>
      <c r="J46" s="3" t="str">
        <f t="shared" si="4"/>
        <v/>
      </c>
      <c r="K46" s="60" t="str">
        <f t="shared" si="3"/>
        <v/>
      </c>
      <c r="L46" s="60"/>
      <c r="M46" s="60"/>
      <c r="N46" s="61"/>
      <c r="O46" s="61"/>
      <c r="P46" s="61"/>
      <c r="Q46" s="61"/>
      <c r="R46" s="61"/>
      <c r="S46" s="61"/>
      <c r="T46" s="61"/>
      <c r="U46" s="61"/>
      <c r="V46" s="61"/>
    </row>
    <row r="47" spans="2:22" x14ac:dyDescent="0.3">
      <c r="B47" s="35" t="str">
        <f>IF('EP-Data'!F35&lt;&gt;"",'EP-Data'!F35,"")</f>
        <v/>
      </c>
      <c r="C47" s="35" t="str">
        <f>IF('EP-Data'!G35&lt;&gt;"",'EP-Data'!G35,"")</f>
        <v/>
      </c>
      <c r="D47" s="35" t="str">
        <f>IF(B47&lt;&gt;"",COUNTIF('EP-Planning'!$J$6:$J$74,C47),"")</f>
        <v/>
      </c>
      <c r="E47" s="35" t="str">
        <f>IF(B47&lt;&gt;"",COUNTIFS('EP-Planning'!$J$6:$J$74,C47,'EP-Planning'!$K$6:$K$74,"matin"),"")</f>
        <v/>
      </c>
      <c r="F47" s="35" t="str">
        <f>IF(B47&lt;&gt;"",COUNTIFS('EP-Planning'!$J$6:$J$74,C47,'EP-Planning'!$K$6:$K$74,"a-midi"),"")</f>
        <v/>
      </c>
      <c r="H47" s="59"/>
      <c r="I47" s="68"/>
      <c r="J47" s="3" t="str">
        <f t="shared" si="4"/>
        <v/>
      </c>
      <c r="K47" s="60" t="str">
        <f t="shared" si="3"/>
        <v/>
      </c>
      <c r="L47" s="60"/>
      <c r="M47" s="60"/>
      <c r="N47" s="61"/>
      <c r="O47" s="61"/>
      <c r="P47" s="61"/>
      <c r="Q47" s="61"/>
      <c r="R47" s="61"/>
      <c r="S47" s="61"/>
      <c r="T47" s="61"/>
      <c r="U47" s="61"/>
      <c r="V47" s="61"/>
    </row>
    <row r="48" spans="2:22" x14ac:dyDescent="0.3">
      <c r="B48" s="35" t="str">
        <f>IF('EP-Data'!F36&lt;&gt;"",'EP-Data'!F36,"")</f>
        <v/>
      </c>
      <c r="C48" s="35" t="str">
        <f>IF('EP-Data'!G36&lt;&gt;"",'EP-Data'!G36,"")</f>
        <v/>
      </c>
      <c r="D48" s="35" t="str">
        <f>IF(B48&lt;&gt;"",COUNTIF('EP-Planning'!$J$6:$J$74,C48),"")</f>
        <v/>
      </c>
      <c r="E48" s="35" t="str">
        <f>IF(B48&lt;&gt;"",COUNTIFS('EP-Planning'!$J$6:$J$74,C48,'EP-Planning'!$K$6:$K$74,"matin"),"")</f>
        <v/>
      </c>
      <c r="F48" s="35" t="str">
        <f>IF(B48&lt;&gt;"",COUNTIFS('EP-Planning'!$J$6:$J$74,C48,'EP-Planning'!$K$6:$K$74,"a-midi"),"")</f>
        <v/>
      </c>
      <c r="H48" s="59"/>
      <c r="I48" s="68"/>
      <c r="J48" s="3" t="str">
        <f t="shared" si="4"/>
        <v/>
      </c>
      <c r="K48" s="60" t="str">
        <f t="shared" si="3"/>
        <v/>
      </c>
      <c r="L48" s="60"/>
      <c r="M48" s="60"/>
      <c r="N48" s="61"/>
      <c r="O48" s="61"/>
      <c r="P48" s="61"/>
      <c r="Q48" s="61"/>
      <c r="R48" s="61"/>
      <c r="S48" s="61"/>
      <c r="T48" s="61"/>
      <c r="U48" s="61"/>
      <c r="V48" s="61"/>
    </row>
    <row r="49" spans="2:22" x14ac:dyDescent="0.3">
      <c r="B49" s="35" t="str">
        <f>IF('EP-Data'!F37&lt;&gt;"",'EP-Data'!F37,"")</f>
        <v/>
      </c>
      <c r="C49" s="35" t="str">
        <f>IF('EP-Data'!G37&lt;&gt;"",'EP-Data'!G37,"")</f>
        <v/>
      </c>
      <c r="D49" s="35" t="str">
        <f>IF(B49&lt;&gt;"",COUNTIF('EP-Planning'!$J$6:$J$74,C49),"")</f>
        <v/>
      </c>
      <c r="E49" s="35" t="str">
        <f>IF(B49&lt;&gt;"",COUNTIFS('EP-Planning'!$J$6:$J$74,C49,'EP-Planning'!$K$6:$K$74,"matin"),"")</f>
        <v/>
      </c>
      <c r="F49" s="35" t="str">
        <f>IF(B49&lt;&gt;"",COUNTIFS('EP-Planning'!$J$6:$J$74,C49,'EP-Planning'!$K$6:$K$74,"a-midi"),"")</f>
        <v/>
      </c>
      <c r="H49" s="59"/>
      <c r="I49" s="68"/>
      <c r="J49" s="3" t="str">
        <f t="shared" si="4"/>
        <v/>
      </c>
      <c r="K49" s="60" t="str">
        <f t="shared" si="3"/>
        <v/>
      </c>
      <c r="L49" s="60"/>
      <c r="M49" s="60"/>
      <c r="N49" s="61"/>
      <c r="O49" s="61"/>
      <c r="P49" s="61"/>
      <c r="Q49" s="61"/>
      <c r="R49" s="61"/>
      <c r="S49" s="61"/>
      <c r="T49" s="61"/>
      <c r="U49" s="61"/>
      <c r="V49" s="61"/>
    </row>
    <row r="50" spans="2:22" x14ac:dyDescent="0.3">
      <c r="B50" s="35" t="str">
        <f>IF('EP-Data'!F38&lt;&gt;"",'EP-Data'!F38,"")</f>
        <v/>
      </c>
      <c r="C50" s="35" t="str">
        <f>IF('EP-Data'!G38&lt;&gt;"",'EP-Data'!G38,"")</f>
        <v/>
      </c>
      <c r="D50" s="35" t="str">
        <f>IF(B50&lt;&gt;"",COUNTIF('EP-Planning'!$J$6:$J$74,C50),"")</f>
        <v/>
      </c>
      <c r="E50" s="35" t="str">
        <f>IF(B50&lt;&gt;"",COUNTIFS('EP-Planning'!$J$6:$J$74,C50,'EP-Planning'!$K$6:$K$74,"matin"),"")</f>
        <v/>
      </c>
      <c r="F50" s="35" t="str">
        <f>IF(B50&lt;&gt;"",COUNTIFS('EP-Planning'!$J$6:$J$74,C50,'EP-Planning'!$K$6:$K$74,"a-midi"),"")</f>
        <v/>
      </c>
      <c r="H50" s="59"/>
      <c r="I50" s="68"/>
      <c r="J50" s="3" t="str">
        <f t="shared" si="4"/>
        <v/>
      </c>
      <c r="K50" s="60" t="str">
        <f t="shared" si="3"/>
        <v/>
      </c>
      <c r="L50" s="60"/>
      <c r="M50" s="60"/>
      <c r="N50" s="61"/>
      <c r="O50" s="61"/>
      <c r="P50" s="61"/>
      <c r="Q50" s="61"/>
      <c r="R50" s="61"/>
      <c r="S50" s="61"/>
      <c r="T50" s="61"/>
      <c r="U50" s="61"/>
      <c r="V50" s="61"/>
    </row>
    <row r="51" spans="2:22" x14ac:dyDescent="0.3">
      <c r="B51" s="35" t="str">
        <f>IF('EP-Data'!F39&lt;&gt;"",'EP-Data'!F39,"")</f>
        <v/>
      </c>
      <c r="C51" s="35" t="str">
        <f>IF('EP-Data'!G39&lt;&gt;"",'EP-Data'!G39,"")</f>
        <v/>
      </c>
      <c r="D51" s="35" t="str">
        <f>IF(B51&lt;&gt;"",COUNTIF('EP-Planning'!$J$6:$J$74,C51),"")</f>
        <v/>
      </c>
      <c r="E51" s="35" t="str">
        <f>IF(B51&lt;&gt;"",COUNTIFS('EP-Planning'!$J$6:$J$74,C51,'EP-Planning'!$K$6:$K$74,"matin"),"")</f>
        <v/>
      </c>
      <c r="F51" s="35" t="str">
        <f>IF(B51&lt;&gt;"",COUNTIFS('EP-Planning'!$J$6:$J$74,C51,'EP-Planning'!$K$6:$K$74,"a-midi"),"")</f>
        <v/>
      </c>
      <c r="H51" s="59"/>
      <c r="I51" s="68"/>
      <c r="J51" s="3" t="str">
        <f t="shared" si="4"/>
        <v/>
      </c>
      <c r="K51" s="60" t="str">
        <f t="shared" si="3"/>
        <v/>
      </c>
      <c r="L51" s="60"/>
      <c r="M51" s="60"/>
      <c r="N51" s="61"/>
      <c r="O51" s="61"/>
      <c r="P51" s="61"/>
      <c r="Q51" s="61"/>
      <c r="R51" s="61"/>
      <c r="S51" s="61"/>
      <c r="T51" s="61"/>
      <c r="U51" s="61"/>
      <c r="V51" s="61"/>
    </row>
    <row r="52" spans="2:22" x14ac:dyDescent="0.3">
      <c r="B52" s="35" t="str">
        <f>IF('EP-Data'!F40&lt;&gt;"",'EP-Data'!F40,"")</f>
        <v/>
      </c>
      <c r="C52" s="35" t="str">
        <f>IF('EP-Data'!G40&lt;&gt;"",'EP-Data'!G40,"")</f>
        <v/>
      </c>
      <c r="D52" s="35" t="str">
        <f>IF(B52&lt;&gt;"",COUNTIF('EP-Planning'!$J$6:$J$74,C52),"")</f>
        <v/>
      </c>
      <c r="E52" s="35" t="str">
        <f>IF(B52&lt;&gt;"",COUNTIFS('EP-Planning'!$J$6:$J$74,C52,'EP-Planning'!$K$6:$K$74,"matin"),"")</f>
        <v/>
      </c>
      <c r="F52" s="35" t="str">
        <f>IF(B52&lt;&gt;"",COUNTIFS('EP-Planning'!$J$6:$J$74,C52,'EP-Planning'!$K$6:$K$74,"a-midi"),"")</f>
        <v/>
      </c>
      <c r="H52" s="59"/>
      <c r="I52" s="68"/>
      <c r="J52" s="3" t="str">
        <f t="shared" si="4"/>
        <v/>
      </c>
      <c r="K52" s="60" t="str">
        <f t="shared" si="3"/>
        <v/>
      </c>
      <c r="L52" s="60"/>
      <c r="M52" s="60"/>
      <c r="N52" s="61"/>
      <c r="O52" s="61"/>
      <c r="P52" s="61"/>
      <c r="Q52" s="61"/>
      <c r="R52" s="61"/>
      <c r="S52" s="61"/>
      <c r="T52" s="61"/>
      <c r="U52" s="61"/>
      <c r="V52" s="61"/>
    </row>
    <row r="53" spans="2:22" x14ac:dyDescent="0.3">
      <c r="B53" s="35" t="str">
        <f>IF('EP-Data'!F41&lt;&gt;"",'EP-Data'!F41,"")</f>
        <v/>
      </c>
      <c r="C53" s="35" t="str">
        <f>IF('EP-Data'!G41&lt;&gt;"",'EP-Data'!G41,"")</f>
        <v/>
      </c>
      <c r="D53" s="35" t="str">
        <f>IF(B53&lt;&gt;"",COUNTIF('EP-Planning'!$J$6:$J$74,C53),"")</f>
        <v/>
      </c>
      <c r="E53" s="35" t="str">
        <f>IF(B53&lt;&gt;"",COUNTIFS('EP-Planning'!$J$6:$J$74,C53,'EP-Planning'!$K$6:$K$74,"matin"),"")</f>
        <v/>
      </c>
      <c r="F53" s="35" t="str">
        <f>IF(B53&lt;&gt;"",COUNTIFS('EP-Planning'!$J$6:$J$74,C53,'EP-Planning'!$K$6:$K$74,"a-midi"),"")</f>
        <v/>
      </c>
      <c r="H53" s="59"/>
      <c r="I53" s="68"/>
      <c r="J53" s="3" t="str">
        <f t="shared" si="4"/>
        <v/>
      </c>
      <c r="K53" s="60" t="str">
        <f t="shared" si="3"/>
        <v/>
      </c>
      <c r="L53" s="60"/>
      <c r="M53" s="60"/>
      <c r="N53" s="61"/>
      <c r="O53" s="61"/>
      <c r="P53" s="61"/>
      <c r="Q53" s="61"/>
      <c r="R53" s="61"/>
      <c r="S53" s="61"/>
      <c r="T53" s="61"/>
      <c r="U53" s="61"/>
      <c r="V53" s="61"/>
    </row>
    <row r="54" spans="2:22" x14ac:dyDescent="0.3">
      <c r="B54" s="35" t="str">
        <f>IF('EP-Data'!F42&lt;&gt;"",'EP-Data'!F42,"")</f>
        <v/>
      </c>
      <c r="C54" s="35" t="str">
        <f>IF('EP-Data'!G42&lt;&gt;"",'EP-Data'!G42,"")</f>
        <v/>
      </c>
      <c r="D54" s="35" t="str">
        <f>IF(B54&lt;&gt;"",COUNTIF('EP-Planning'!$J$6:$J$74,C54),"")</f>
        <v/>
      </c>
      <c r="E54" s="35" t="str">
        <f>IF(B54&lt;&gt;"",COUNTIFS('EP-Planning'!$J$6:$J$74,C54,'EP-Planning'!$K$6:$K$74,"matin"),"")</f>
        <v/>
      </c>
      <c r="F54" s="35" t="str">
        <f>IF(B54&lt;&gt;"",COUNTIFS('EP-Planning'!$J$6:$J$74,C54,'EP-Planning'!$K$6:$K$74,"a-midi"),"")</f>
        <v/>
      </c>
      <c r="H54" s="59"/>
      <c r="I54" s="68"/>
      <c r="J54" s="3" t="str">
        <f t="shared" si="4"/>
        <v/>
      </c>
      <c r="K54" s="60" t="str">
        <f t="shared" si="3"/>
        <v/>
      </c>
      <c r="L54" s="60"/>
      <c r="M54" s="60"/>
      <c r="N54" s="61"/>
      <c r="O54" s="61"/>
      <c r="P54" s="61"/>
      <c r="Q54" s="61"/>
      <c r="R54" s="61"/>
      <c r="S54" s="61"/>
      <c r="T54" s="61"/>
      <c r="U54" s="61"/>
      <c r="V54" s="61"/>
    </row>
    <row r="55" spans="2:22" x14ac:dyDescent="0.3">
      <c r="B55" s="35" t="str">
        <f>IF('EP-Data'!F43&lt;&gt;"",'EP-Data'!F43,"")</f>
        <v/>
      </c>
      <c r="C55" s="35" t="str">
        <f>IF('EP-Data'!G43&lt;&gt;"",'EP-Data'!G43,"")</f>
        <v/>
      </c>
      <c r="D55" s="35" t="str">
        <f>IF(B55&lt;&gt;"",COUNTIF('EP-Planning'!$J$6:$J$74,C55),"")</f>
        <v/>
      </c>
      <c r="E55" s="35" t="str">
        <f>IF(B55&lt;&gt;"",COUNTIFS('EP-Planning'!$J$6:$J$74,C55,'EP-Planning'!$K$6:$K$74,"matin"),"")</f>
        <v/>
      </c>
      <c r="F55" s="35" t="str">
        <f>IF(B55&lt;&gt;"",COUNTIFS('EP-Planning'!$J$6:$J$74,C55,'EP-Planning'!$K$6:$K$74,"a-midi"),"")</f>
        <v/>
      </c>
      <c r="H55" s="59"/>
      <c r="I55" s="68"/>
      <c r="J55" s="3" t="str">
        <f t="shared" si="4"/>
        <v/>
      </c>
      <c r="K55" s="60" t="str">
        <f t="shared" si="3"/>
        <v/>
      </c>
      <c r="L55" s="60"/>
      <c r="M55" s="60"/>
      <c r="N55" s="61"/>
      <c r="O55" s="61"/>
      <c r="P55" s="61"/>
      <c r="Q55" s="61"/>
      <c r="R55" s="61"/>
      <c r="S55" s="61"/>
      <c r="T55" s="61"/>
      <c r="U55" s="61"/>
      <c r="V55" s="61"/>
    </row>
    <row r="56" spans="2:22" x14ac:dyDescent="0.3">
      <c r="B56" s="35" t="str">
        <f>IF('EP-Data'!F44&lt;&gt;"",'EP-Data'!F44,"")</f>
        <v/>
      </c>
      <c r="C56" s="35" t="str">
        <f>IF('EP-Data'!G44&lt;&gt;"",'EP-Data'!G44,"")</f>
        <v/>
      </c>
      <c r="D56" s="35" t="str">
        <f>IF(B56&lt;&gt;"",COUNTIF('EP-Planning'!$J$6:$J$74,C56),"")</f>
        <v/>
      </c>
      <c r="E56" s="35" t="str">
        <f>IF(B56&lt;&gt;"",COUNTIFS('EP-Planning'!$J$6:$J$74,C56,'EP-Planning'!$K$6:$K$74,"matin"),"")</f>
        <v/>
      </c>
      <c r="F56" s="35" t="str">
        <f>IF(B56&lt;&gt;"",COUNTIFS('EP-Planning'!$J$6:$J$74,C56,'EP-Planning'!$K$6:$K$74,"a-midi"),"")</f>
        <v/>
      </c>
      <c r="H56" s="59"/>
      <c r="I56" s="68"/>
      <c r="J56" s="3" t="str">
        <f t="shared" si="4"/>
        <v/>
      </c>
      <c r="K56" s="60" t="str">
        <f t="shared" si="3"/>
        <v/>
      </c>
      <c r="L56" s="60"/>
      <c r="M56" s="60"/>
      <c r="N56" s="61"/>
      <c r="O56" s="61"/>
      <c r="P56" s="61"/>
      <c r="Q56" s="61"/>
      <c r="R56" s="61"/>
      <c r="S56" s="61"/>
      <c r="T56" s="61"/>
      <c r="U56" s="61"/>
      <c r="V56" s="61"/>
    </row>
    <row r="57" spans="2:22" x14ac:dyDescent="0.3">
      <c r="B57" s="35" t="str">
        <f>IF('EP-Data'!F45&lt;&gt;"",'EP-Data'!F45,"")</f>
        <v/>
      </c>
      <c r="C57" s="35" t="str">
        <f>IF('EP-Data'!G45&lt;&gt;"",'EP-Data'!G45,"")</f>
        <v/>
      </c>
      <c r="D57" s="35" t="str">
        <f>IF(B57&lt;&gt;"",COUNTIF('EP-Planning'!$J$6:$J$74,C57),"")</f>
        <v/>
      </c>
      <c r="E57" s="35" t="str">
        <f>IF(B57&lt;&gt;"",COUNTIFS('EP-Planning'!$J$6:$J$74,C57,'EP-Planning'!$K$6:$K$74,"matin"),"")</f>
        <v/>
      </c>
      <c r="F57" s="35" t="str">
        <f>IF(B57&lt;&gt;"",COUNTIFS('EP-Planning'!$J$6:$J$74,C57,'EP-Planning'!$K$6:$K$74,"a-midi"),"")</f>
        <v/>
      </c>
      <c r="H57" s="59"/>
      <c r="I57" s="68"/>
      <c r="J57" s="3" t="str">
        <f t="shared" si="4"/>
        <v/>
      </c>
      <c r="K57" s="60" t="str">
        <f t="shared" si="3"/>
        <v/>
      </c>
      <c r="L57" s="60"/>
      <c r="M57" s="60"/>
      <c r="N57" s="61"/>
      <c r="O57" s="61"/>
      <c r="P57" s="61"/>
      <c r="Q57" s="61"/>
      <c r="R57" s="61"/>
      <c r="S57" s="61"/>
      <c r="T57" s="61"/>
      <c r="U57" s="61"/>
      <c r="V57" s="61"/>
    </row>
    <row r="58" spans="2:22" x14ac:dyDescent="0.3">
      <c r="B58" s="35" t="str">
        <f>IF('EP-Data'!F46&lt;&gt;"",'EP-Data'!F46,"")</f>
        <v/>
      </c>
      <c r="C58" s="35" t="str">
        <f>IF('EP-Data'!G46&lt;&gt;"",'EP-Data'!G46,"")</f>
        <v/>
      </c>
      <c r="D58" s="35" t="str">
        <f>IF(B58&lt;&gt;"",COUNTIF('EP-Planning'!$J$6:$J$74,C58),"")</f>
        <v/>
      </c>
      <c r="E58" s="35" t="str">
        <f>IF(B58&lt;&gt;"",COUNTIFS('EP-Planning'!$J$6:$J$74,C58,'EP-Planning'!$K$6:$K$74,"matin"),"")</f>
        <v/>
      </c>
      <c r="F58" s="35" t="str">
        <f>IF(B58&lt;&gt;"",COUNTIFS('EP-Planning'!$J$6:$J$74,C58,'EP-Planning'!$K$6:$K$74,"a-midi"),"")</f>
        <v/>
      </c>
      <c r="H58" s="59"/>
      <c r="I58" s="68"/>
      <c r="J58" s="3" t="str">
        <f t="shared" si="4"/>
        <v/>
      </c>
      <c r="K58" s="60" t="str">
        <f t="shared" si="3"/>
        <v/>
      </c>
      <c r="L58" s="60"/>
      <c r="M58" s="60"/>
      <c r="N58" s="61"/>
      <c r="O58" s="61"/>
      <c r="P58" s="61"/>
      <c r="Q58" s="61"/>
      <c r="R58" s="61"/>
      <c r="S58" s="61"/>
      <c r="T58" s="61"/>
      <c r="U58" s="61"/>
      <c r="V58" s="61"/>
    </row>
    <row r="59" spans="2:22" x14ac:dyDescent="0.3">
      <c r="B59" s="35" t="str">
        <f>IF('EP-Data'!F47&lt;&gt;"",'EP-Data'!F47,"")</f>
        <v/>
      </c>
      <c r="C59" s="35" t="str">
        <f>IF('EP-Data'!G47&lt;&gt;"",'EP-Data'!G47,"")</f>
        <v/>
      </c>
      <c r="D59" s="35" t="str">
        <f>IF(B59&lt;&gt;"",COUNTIF('EP-Planning'!$J$6:$J$74,C59),"")</f>
        <v/>
      </c>
      <c r="E59" s="35" t="str">
        <f>IF(B59&lt;&gt;"",COUNTIFS('EP-Planning'!$J$6:$J$74,C59,'EP-Planning'!$K$6:$K$74,"matin"),"")</f>
        <v/>
      </c>
      <c r="F59" s="35" t="str">
        <f>IF(B59&lt;&gt;"",COUNTIFS('EP-Planning'!$J$6:$J$74,C59,'EP-Planning'!$K$6:$K$74,"a-midi"),"")</f>
        <v/>
      </c>
      <c r="H59" s="59"/>
      <c r="I59" s="68"/>
      <c r="J59" s="3" t="str">
        <f t="shared" si="4"/>
        <v/>
      </c>
      <c r="K59" s="60" t="str">
        <f t="shared" si="3"/>
        <v/>
      </c>
      <c r="L59" s="60"/>
      <c r="M59" s="60"/>
      <c r="N59" s="61"/>
      <c r="O59" s="61"/>
      <c r="P59" s="61"/>
      <c r="Q59" s="61"/>
      <c r="R59" s="61"/>
      <c r="S59" s="61"/>
      <c r="T59" s="61"/>
      <c r="U59" s="61"/>
      <c r="V59" s="61"/>
    </row>
    <row r="60" spans="2:22" x14ac:dyDescent="0.3">
      <c r="B60" s="35" t="str">
        <f>IF('EP-Data'!F48&lt;&gt;"",'EP-Data'!F48,"")</f>
        <v/>
      </c>
      <c r="C60" s="35" t="str">
        <f>IF('EP-Data'!G48&lt;&gt;"",'EP-Data'!G48,"")</f>
        <v/>
      </c>
      <c r="D60" s="35" t="str">
        <f>IF(B60&lt;&gt;"",COUNTIF('EP-Planning'!$J$6:$J$74,C60),"")</f>
        <v/>
      </c>
      <c r="E60" s="35" t="str">
        <f>IF(B60&lt;&gt;"",COUNTIFS('EP-Planning'!$J$6:$J$74,C60,'EP-Planning'!$K$6:$K$74,"matin"),"")</f>
        <v/>
      </c>
      <c r="F60" s="35" t="str">
        <f>IF(B60&lt;&gt;"",COUNTIFS('EP-Planning'!$J$6:$J$74,C60,'EP-Planning'!$K$6:$K$74,"a-midi"),"")</f>
        <v/>
      </c>
      <c r="H60" s="59"/>
      <c r="I60" s="68"/>
      <c r="J60" s="3" t="str">
        <f t="shared" si="4"/>
        <v/>
      </c>
      <c r="K60" s="60" t="str">
        <f t="shared" si="3"/>
        <v/>
      </c>
      <c r="L60" s="60"/>
      <c r="M60" s="60"/>
      <c r="N60" s="61"/>
      <c r="O60" s="61"/>
      <c r="P60" s="61"/>
      <c r="Q60" s="61"/>
      <c r="R60" s="61"/>
      <c r="S60" s="61"/>
      <c r="T60" s="61"/>
      <c r="U60" s="61"/>
      <c r="V60" s="61"/>
    </row>
    <row r="61" spans="2:22" x14ac:dyDescent="0.3">
      <c r="B61" s="35" t="str">
        <f>IF('EP-Data'!F49&lt;&gt;"",'EP-Data'!F49,"")</f>
        <v/>
      </c>
      <c r="C61" s="35" t="str">
        <f>IF('EP-Data'!G49&lt;&gt;"",'EP-Data'!G49,"")</f>
        <v/>
      </c>
      <c r="D61" s="35" t="str">
        <f>IF(B61&lt;&gt;"",COUNTIF('EP-Planning'!$J$6:$J$74,C61),"")</f>
        <v/>
      </c>
      <c r="E61" s="35" t="str">
        <f>IF(B61&lt;&gt;"",COUNTIFS('EP-Planning'!$J$6:$J$74,C61,'EP-Planning'!$K$6:$K$74,"matin"),"")</f>
        <v/>
      </c>
      <c r="F61" s="35" t="str">
        <f>IF(B61&lt;&gt;"",COUNTIFS('EP-Planning'!$J$6:$J$74,C61,'EP-Planning'!$K$6:$K$74,"a-midi"),"")</f>
        <v/>
      </c>
      <c r="H61" s="59"/>
      <c r="I61" s="68"/>
      <c r="J61" s="3" t="str">
        <f t="shared" si="4"/>
        <v/>
      </c>
      <c r="K61" s="60" t="str">
        <f t="shared" si="3"/>
        <v/>
      </c>
      <c r="L61" s="60"/>
      <c r="M61" s="60"/>
      <c r="N61" s="61"/>
      <c r="O61" s="61"/>
      <c r="P61" s="61"/>
      <c r="Q61" s="61"/>
      <c r="R61" s="61"/>
      <c r="S61" s="61"/>
      <c r="T61" s="61"/>
      <c r="U61" s="61"/>
      <c r="V61" s="61"/>
    </row>
    <row r="62" spans="2:22" x14ac:dyDescent="0.3">
      <c r="B62" s="35" t="str">
        <f>IF('EP-Data'!F50&lt;&gt;"",'EP-Data'!F50,"")</f>
        <v/>
      </c>
      <c r="C62" s="35" t="str">
        <f>IF('EP-Data'!G50&lt;&gt;"",'EP-Data'!G50,"")</f>
        <v/>
      </c>
      <c r="D62" s="35" t="str">
        <f>IF(B62&lt;&gt;"",COUNTIF('EP-Planning'!$J$6:$J$74,C62),"")</f>
        <v/>
      </c>
      <c r="E62" s="35" t="str">
        <f>IF(B62&lt;&gt;"",COUNTIFS('EP-Planning'!$J$6:$J$74,C62,'EP-Planning'!$K$6:$K$74,"matin"),"")</f>
        <v/>
      </c>
      <c r="F62" s="35" t="str">
        <f>IF(B62&lt;&gt;"",COUNTIFS('EP-Planning'!$J$6:$J$74,C62,'EP-Planning'!$K$6:$K$74,"a-midi"),"")</f>
        <v/>
      </c>
      <c r="H62" s="59"/>
      <c r="I62" s="68"/>
      <c r="J62" s="3" t="str">
        <f t="shared" si="4"/>
        <v/>
      </c>
      <c r="K62" s="60" t="str">
        <f t="shared" si="3"/>
        <v/>
      </c>
      <c r="L62" s="60"/>
      <c r="M62" s="60"/>
      <c r="N62" s="61"/>
      <c r="O62" s="61"/>
      <c r="P62" s="61"/>
      <c r="Q62" s="61"/>
      <c r="R62" s="61"/>
      <c r="S62" s="61"/>
      <c r="T62" s="61"/>
      <c r="U62" s="61"/>
      <c r="V62" s="61"/>
    </row>
    <row r="63" spans="2:22" x14ac:dyDescent="0.3">
      <c r="B63" s="35" t="str">
        <f>IF('EP-Data'!F51&lt;&gt;"",'EP-Data'!F51,"")</f>
        <v/>
      </c>
      <c r="C63" s="35" t="str">
        <f>IF('EP-Data'!G51&lt;&gt;"",'EP-Data'!G51,"")</f>
        <v/>
      </c>
      <c r="D63" s="35" t="str">
        <f>IF(B63&lt;&gt;"",COUNTIF('EP-Planning'!$J$6:$J$74,C63),"")</f>
        <v/>
      </c>
      <c r="E63" s="35" t="str">
        <f>IF(B63&lt;&gt;"",COUNTIFS('EP-Planning'!$J$6:$J$74,C63,'EP-Planning'!$K$6:$K$74,"matin"),"")</f>
        <v/>
      </c>
      <c r="F63" s="35" t="str">
        <f>IF(B63&lt;&gt;"",COUNTIFS('EP-Planning'!$J$6:$J$74,C63,'EP-Planning'!$K$6:$K$74,"a-midi"),"")</f>
        <v/>
      </c>
      <c r="H63" s="59"/>
      <c r="I63" s="68"/>
      <c r="J63" s="3" t="str">
        <f t="shared" si="4"/>
        <v/>
      </c>
      <c r="K63" s="60" t="str">
        <f t="shared" si="3"/>
        <v/>
      </c>
      <c r="L63" s="60"/>
      <c r="M63" s="60"/>
      <c r="N63" s="61"/>
      <c r="O63" s="61"/>
      <c r="P63" s="61"/>
      <c r="Q63" s="61"/>
      <c r="R63" s="61"/>
      <c r="S63" s="61"/>
      <c r="T63" s="61"/>
      <c r="U63" s="61"/>
      <c r="V63" s="61"/>
    </row>
    <row r="64" spans="2:22" x14ac:dyDescent="0.3">
      <c r="B64" s="35" t="str">
        <f>IF('EP-Data'!F52&lt;&gt;"",'EP-Data'!F52,"")</f>
        <v/>
      </c>
      <c r="C64" s="35" t="str">
        <f>IF('EP-Data'!G52&lt;&gt;"",'EP-Data'!G52,"")</f>
        <v/>
      </c>
      <c r="D64" s="35" t="str">
        <f>IF(B64&lt;&gt;"",COUNTIF('EP-Planning'!$J$6:$J$74,C64),"")</f>
        <v/>
      </c>
      <c r="E64" s="35" t="str">
        <f>IF(B64&lt;&gt;"",COUNTIFS('EP-Planning'!$J$6:$J$74,C64,'EP-Planning'!$K$6:$K$74,"matin"),"")</f>
        <v/>
      </c>
      <c r="F64" s="35" t="str">
        <f>IF(B64&lt;&gt;"",COUNTIFS('EP-Planning'!$J$6:$J$74,C64,'EP-Planning'!$K$6:$K$74,"a-midi"),"")</f>
        <v/>
      </c>
      <c r="H64" s="59"/>
      <c r="I64" s="68"/>
      <c r="J64" s="3" t="str">
        <f t="shared" si="4"/>
        <v/>
      </c>
      <c r="K64" s="60" t="str">
        <f t="shared" si="3"/>
        <v/>
      </c>
      <c r="L64" s="60"/>
      <c r="M64" s="60"/>
      <c r="N64" s="61"/>
      <c r="O64" s="61"/>
      <c r="P64" s="61"/>
      <c r="Q64" s="61"/>
      <c r="R64" s="61"/>
      <c r="S64" s="61"/>
      <c r="T64" s="61"/>
      <c r="U64" s="61"/>
      <c r="V64" s="61"/>
    </row>
    <row r="65" spans="8:22" x14ac:dyDescent="0.3">
      <c r="H65" s="65"/>
      <c r="J65" s="3" t="str">
        <f t="shared" si="4"/>
        <v/>
      </c>
      <c r="K65" s="60"/>
      <c r="L65" s="60"/>
      <c r="M65" s="60"/>
      <c r="N65" s="61"/>
      <c r="O65" s="61"/>
      <c r="P65" s="61"/>
      <c r="Q65" s="61"/>
      <c r="R65" s="61"/>
      <c r="S65" s="61"/>
      <c r="T65" s="61"/>
      <c r="U65" s="61"/>
      <c r="V65" s="61"/>
    </row>
    <row r="66" spans="8:22" x14ac:dyDescent="0.3">
      <c r="H66" s="65"/>
      <c r="K66" s="60"/>
      <c r="L66" s="60"/>
      <c r="M66" s="60"/>
      <c r="N66" s="61"/>
      <c r="O66" s="61"/>
      <c r="P66" s="61"/>
      <c r="Q66" s="61"/>
      <c r="R66" s="61"/>
      <c r="S66" s="61"/>
      <c r="T66" s="61"/>
      <c r="U66" s="61"/>
      <c r="V66" s="61"/>
    </row>
    <row r="67" spans="8:22" x14ac:dyDescent="0.3">
      <c r="H67" s="65"/>
      <c r="K67" s="60"/>
      <c r="L67" s="60"/>
      <c r="M67" s="60"/>
      <c r="N67" s="61"/>
      <c r="O67" s="61"/>
      <c r="P67" s="61"/>
      <c r="Q67" s="61"/>
      <c r="R67" s="61"/>
      <c r="S67" s="61"/>
      <c r="T67" s="61"/>
      <c r="U67" s="61"/>
      <c r="V67" s="61"/>
    </row>
    <row r="68" spans="8:22" x14ac:dyDescent="0.3">
      <c r="H68" s="65"/>
      <c r="K68" s="60"/>
      <c r="L68" s="60"/>
      <c r="M68" s="60"/>
      <c r="N68" s="61"/>
      <c r="O68" s="61"/>
      <c r="P68" s="61"/>
      <c r="Q68" s="61"/>
      <c r="R68" s="61"/>
      <c r="S68" s="61"/>
      <c r="T68" s="61"/>
      <c r="U68" s="61"/>
      <c r="V68" s="61"/>
    </row>
    <row r="69" spans="8:22" x14ac:dyDescent="0.3">
      <c r="H69" s="65"/>
      <c r="K69" s="60"/>
      <c r="L69" s="60"/>
      <c r="M69" s="60"/>
      <c r="N69" s="61"/>
      <c r="O69" s="61"/>
      <c r="P69" s="61"/>
      <c r="Q69" s="61"/>
      <c r="R69" s="61"/>
      <c r="S69" s="61"/>
      <c r="T69" s="61"/>
      <c r="U69" s="61"/>
      <c r="V69" s="61"/>
    </row>
    <row r="70" spans="8:22" x14ac:dyDescent="0.3">
      <c r="H70" s="65"/>
      <c r="K70" s="60"/>
      <c r="L70" s="60"/>
      <c r="M70" s="60"/>
      <c r="N70" s="61"/>
      <c r="O70" s="61"/>
      <c r="P70" s="61"/>
      <c r="Q70" s="61"/>
      <c r="R70" s="61"/>
      <c r="S70" s="61"/>
      <c r="T70" s="61"/>
      <c r="U70" s="61"/>
      <c r="V70" s="61"/>
    </row>
    <row r="71" spans="8:22" x14ac:dyDescent="0.3">
      <c r="H71" s="65"/>
      <c r="K71" s="60"/>
      <c r="L71" s="60"/>
      <c r="M71" s="60"/>
      <c r="N71" s="61"/>
      <c r="O71" s="61"/>
      <c r="P71" s="61"/>
      <c r="Q71" s="61"/>
      <c r="R71" s="61"/>
      <c r="S71" s="61"/>
      <c r="T71" s="61"/>
      <c r="U71" s="61"/>
      <c r="V71" s="61"/>
    </row>
    <row r="72" spans="8:22" x14ac:dyDescent="0.3">
      <c r="H72" s="65"/>
      <c r="K72" s="60"/>
      <c r="L72" s="60"/>
      <c r="M72" s="60"/>
      <c r="N72" s="61"/>
      <c r="O72" s="61"/>
      <c r="P72" s="61"/>
      <c r="Q72" s="61"/>
      <c r="R72" s="61"/>
      <c r="S72" s="61"/>
      <c r="T72" s="61"/>
      <c r="U72" s="61"/>
      <c r="V72" s="61"/>
    </row>
    <row r="73" spans="8:22" x14ac:dyDescent="0.3">
      <c r="H73" s="65"/>
      <c r="K73" s="60"/>
      <c r="L73" s="60"/>
      <c r="M73" s="60"/>
      <c r="N73" s="61"/>
      <c r="O73" s="61"/>
      <c r="P73" s="61"/>
      <c r="Q73" s="61"/>
      <c r="R73" s="61"/>
      <c r="S73" s="61"/>
      <c r="T73" s="61"/>
      <c r="U73" s="61"/>
      <c r="V73" s="61"/>
    </row>
    <row r="74" spans="8:22" x14ac:dyDescent="0.3">
      <c r="H74" s="65"/>
      <c r="K74" s="60"/>
      <c r="L74" s="60"/>
      <c r="M74" s="60"/>
      <c r="N74" s="61"/>
      <c r="O74" s="61"/>
      <c r="P74" s="61"/>
      <c r="Q74" s="61"/>
      <c r="R74" s="61"/>
      <c r="S74" s="61"/>
      <c r="T74" s="61"/>
      <c r="U74" s="61"/>
      <c r="V74" s="61"/>
    </row>
    <row r="75" spans="8:22" x14ac:dyDescent="0.3">
      <c r="H75" s="66"/>
      <c r="I75" s="69"/>
      <c r="J75" s="69"/>
      <c r="K75" s="67"/>
      <c r="L75" s="67"/>
      <c r="M75" s="67"/>
      <c r="N75" s="33"/>
      <c r="O75" s="33"/>
      <c r="P75" s="33"/>
      <c r="Q75" s="33"/>
      <c r="R75" s="33"/>
      <c r="S75" s="33"/>
      <c r="T75" s="33"/>
      <c r="U75" s="33"/>
      <c r="V75" s="33"/>
    </row>
  </sheetData>
  <sheetProtection algorithmName="SHA-512" hashValue="lPdXO75TGyJSL/kQ4CAT+fRMUNZw3XhZ3r4fgNhOMSZH2fbc10r47mZFEiVNT77ymKEkRJZDR39Af4K4JVjPHg==" saltValue="BuOqwWmXiwu4FJlcSQmGsA==" spinCount="100000" sheet="1" objects="1" scenarios="1" selectLockedCells="1"/>
  <sortState xmlns:xlrd2="http://schemas.microsoft.com/office/spreadsheetml/2017/richdata2" ref="H6:T9">
    <sortCondition ref="H6"/>
    <sortCondition ref="L6"/>
  </sortState>
  <mergeCells count="16">
    <mergeCell ref="N3:O4"/>
    <mergeCell ref="J1:O1"/>
    <mergeCell ref="B18:C18"/>
    <mergeCell ref="B14:F15"/>
    <mergeCell ref="B16:C17"/>
    <mergeCell ref="D16:D17"/>
    <mergeCell ref="E16:E17"/>
    <mergeCell ref="F16:F17"/>
    <mergeCell ref="B2:C3"/>
    <mergeCell ref="D2:D3"/>
    <mergeCell ref="E2:E3"/>
    <mergeCell ref="F2:F3"/>
    <mergeCell ref="B4:C4"/>
    <mergeCell ref="L3:M3"/>
    <mergeCell ref="L4:M4"/>
    <mergeCell ref="H3:J3"/>
  </mergeCells>
  <phoneticPr fontId="31" type="noConversion"/>
  <conditionalFormatting sqref="N15:V76 O14:V14 N13:V13 O6:V12">
    <cfRule type="notContainsBlanks" dxfId="82" priority="3">
      <formula>LEN(TRIM(N6))&gt;0</formula>
    </cfRule>
  </conditionalFormatting>
  <conditionalFormatting sqref="N6:N12">
    <cfRule type="notContainsBlanks" dxfId="81" priority="1">
      <formula>LEN(TRIM(N6))&gt;0</formula>
    </cfRule>
  </conditionalFormatting>
  <dataValidations count="3">
    <dataValidation type="list" allowBlank="1" showDropDown="1" showInputMessage="1" showErrorMessage="1" error="Indiquer par un &quot;X&quot; ou &quot;x&quot; la présence du commissaire à la permanence_x000a_" sqref="N6:V74" xr:uid="{411D4303-5F0D-47ED-A052-541B9A3BCE23}">
      <formula1>"x,X"</formula1>
    </dataValidation>
    <dataValidation type="time" allowBlank="1" showInputMessage="1" showErrorMessage="1" sqref="L6:L74 M7:M74" xr:uid="{C9218BB4-982B-4C76-BB49-3E408469C751}">
      <formula1>0</formula1>
      <formula2>0.999305555555556</formula2>
    </dataValidation>
    <dataValidation type="date" allowBlank="1" showInputMessage="1" showErrorMessage="1" error="Vous devez saisir une date valide au cours de la période d'enquête,,,," sqref="H6:H64" xr:uid="{DBFB7BAE-BFC5-4326-B6CA-68301CFB27E4}">
      <formula1>$I$4</formula1>
      <formula2>$K$4</formula2>
    </dataValidation>
  </dataValidations>
  <pageMargins left="0.70866141732283472" right="0.70866141732283472" top="0.74803149606299213" bottom="0.74803149606299213" header="0.31496062992125984" footer="0.31496062992125984"/>
  <pageSetup paperSize="9" scale="55" fitToHeight="0" orientation="portrait" horizontalDpi="0"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E85E5A6-22B8-4F34-BBC8-1474592146EF}">
          <x14:formula1>
            <xm:f>OFFSET('EP-Data'!$F$7,0,0,COUNTA('EP-Data'!$F$7:$F$55))</xm:f>
          </x14:formula1>
          <xm:sqref>I6:I74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F78A5-D1FC-4EB3-98A6-E3CB6EC7290F}">
  <sheetPr codeName="Feuil1">
    <pageSetUpPr fitToPage="1"/>
  </sheetPr>
  <dimension ref="B1:D100"/>
  <sheetViews>
    <sheetView showGridLines="0" workbookViewId="0">
      <selection activeCell="B1" sqref="B1:D1"/>
    </sheetView>
  </sheetViews>
  <sheetFormatPr baseColWidth="10" defaultColWidth="11.44140625" defaultRowHeight="14.4" x14ac:dyDescent="0.3"/>
  <cols>
    <col min="1" max="1" width="19.5546875" customWidth="1"/>
    <col min="2" max="2" width="17.33203125" style="3" bestFit="1" customWidth="1"/>
  </cols>
  <sheetData>
    <row r="1" spans="2:4" ht="18" x14ac:dyDescent="0.3">
      <c r="B1" s="414" t="s">
        <v>155</v>
      </c>
      <c r="C1" s="414"/>
      <c r="D1" s="414"/>
    </row>
    <row r="2" spans="2:4" x14ac:dyDescent="0.3">
      <c r="B2"/>
    </row>
    <row r="3" spans="2:4" ht="15.6" x14ac:dyDescent="0.3">
      <c r="B3" s="314" t="s">
        <v>63</v>
      </c>
      <c r="C3" s="412" t="s">
        <v>157</v>
      </c>
      <c r="D3" s="413"/>
    </row>
    <row r="4" spans="2:4" ht="30" customHeight="1" x14ac:dyDescent="0.3">
      <c r="B4" s="327">
        <v>46054</v>
      </c>
      <c r="C4" s="330" t="s">
        <v>165</v>
      </c>
      <c r="D4" s="329"/>
    </row>
    <row r="5" spans="2:4" ht="12" customHeight="1" x14ac:dyDescent="0.3">
      <c r="B5" s="326">
        <v>46055</v>
      </c>
      <c r="C5" s="315"/>
      <c r="D5" s="316"/>
    </row>
    <row r="6" spans="2:4" ht="12" customHeight="1" x14ac:dyDescent="0.3">
      <c r="B6" s="326">
        <v>46056</v>
      </c>
      <c r="C6" s="315"/>
      <c r="D6" s="316"/>
    </row>
    <row r="7" spans="2:4" ht="12" customHeight="1" x14ac:dyDescent="0.3">
      <c r="B7" s="326">
        <v>46057</v>
      </c>
      <c r="C7" s="315"/>
      <c r="D7" s="316"/>
    </row>
    <row r="8" spans="2:4" ht="12" customHeight="1" x14ac:dyDescent="0.3">
      <c r="B8" s="326">
        <v>46058</v>
      </c>
      <c r="C8" s="315"/>
      <c r="D8" s="316"/>
    </row>
    <row r="9" spans="2:4" ht="12" customHeight="1" x14ac:dyDescent="0.3">
      <c r="B9" s="326">
        <v>46059</v>
      </c>
      <c r="C9" s="315"/>
      <c r="D9" s="316"/>
    </row>
    <row r="10" spans="2:4" ht="12" customHeight="1" x14ac:dyDescent="0.3">
      <c r="B10" s="326">
        <v>46060</v>
      </c>
      <c r="C10" s="315"/>
      <c r="D10" s="316"/>
    </row>
    <row r="11" spans="2:4" ht="30" customHeight="1" x14ac:dyDescent="0.3">
      <c r="B11" s="327">
        <v>46061</v>
      </c>
      <c r="C11" s="328"/>
      <c r="D11" s="332" t="s">
        <v>166</v>
      </c>
    </row>
    <row r="12" spans="2:4" ht="12" customHeight="1" x14ac:dyDescent="0.3">
      <c r="B12" s="326">
        <v>46062</v>
      </c>
      <c r="C12" s="315"/>
      <c r="D12" s="316"/>
    </row>
    <row r="13" spans="2:4" ht="12" customHeight="1" x14ac:dyDescent="0.3">
      <c r="B13" s="326">
        <v>46063</v>
      </c>
      <c r="C13" s="315"/>
      <c r="D13" s="316"/>
    </row>
    <row r="14" spans="2:4" ht="12" customHeight="1" x14ac:dyDescent="0.3">
      <c r="B14" s="326">
        <v>46064</v>
      </c>
      <c r="C14" s="315"/>
      <c r="D14" s="316"/>
    </row>
    <row r="15" spans="2:4" ht="12" customHeight="1" x14ac:dyDescent="0.3">
      <c r="B15" s="326">
        <v>46065</v>
      </c>
      <c r="C15" s="315"/>
      <c r="D15" s="316"/>
    </row>
    <row r="16" spans="2:4" ht="12" customHeight="1" x14ac:dyDescent="0.3">
      <c r="B16" s="326">
        <v>46066</v>
      </c>
      <c r="C16" s="315"/>
      <c r="D16" s="316"/>
    </row>
    <row r="17" spans="2:4" ht="12" customHeight="1" x14ac:dyDescent="0.3">
      <c r="B17" s="326">
        <v>46067</v>
      </c>
      <c r="C17" s="315"/>
      <c r="D17" s="316"/>
    </row>
    <row r="18" spans="2:4" ht="30" customHeight="1" x14ac:dyDescent="0.3">
      <c r="B18" s="327">
        <v>46068</v>
      </c>
      <c r="C18" s="330" t="s">
        <v>168</v>
      </c>
      <c r="D18" s="329"/>
    </row>
    <row r="19" spans="2:4" ht="12" customHeight="1" x14ac:dyDescent="0.3">
      <c r="B19" s="326">
        <v>46069</v>
      </c>
      <c r="C19" s="315"/>
      <c r="D19" s="316"/>
    </row>
    <row r="20" spans="2:4" ht="12" customHeight="1" x14ac:dyDescent="0.3">
      <c r="B20" s="326">
        <v>46070</v>
      </c>
      <c r="C20" s="315"/>
      <c r="D20" s="316"/>
    </row>
    <row r="21" spans="2:4" ht="12" customHeight="1" x14ac:dyDescent="0.3">
      <c r="B21" s="326">
        <v>46071</v>
      </c>
      <c r="C21" s="315"/>
      <c r="D21" s="316"/>
    </row>
    <row r="22" spans="2:4" ht="12" customHeight="1" x14ac:dyDescent="0.3">
      <c r="B22" s="326">
        <v>46072</v>
      </c>
      <c r="C22" s="315"/>
      <c r="D22" s="316"/>
    </row>
    <row r="23" spans="2:4" ht="12" customHeight="1" x14ac:dyDescent="0.3">
      <c r="B23" s="326">
        <v>46073</v>
      </c>
      <c r="C23" s="315"/>
      <c r="D23" s="316"/>
    </row>
    <row r="24" spans="2:4" ht="12" customHeight="1" x14ac:dyDescent="0.3">
      <c r="B24" s="326">
        <v>46074</v>
      </c>
      <c r="C24" s="315"/>
      <c r="D24" s="316"/>
    </row>
    <row r="25" spans="2:4" ht="12" customHeight="1" x14ac:dyDescent="0.3">
      <c r="B25" s="327">
        <v>46075</v>
      </c>
      <c r="C25" s="328"/>
      <c r="D25" s="329"/>
    </row>
    <row r="26" spans="2:4" ht="12" customHeight="1" x14ac:dyDescent="0.3">
      <c r="B26" s="326">
        <v>46076</v>
      </c>
      <c r="C26" s="315"/>
      <c r="D26" s="316"/>
    </row>
    <row r="27" spans="2:4" ht="12" customHeight="1" x14ac:dyDescent="0.3">
      <c r="B27" s="326">
        <v>46077</v>
      </c>
      <c r="C27" s="315"/>
      <c r="D27" s="316"/>
    </row>
    <row r="28" spans="2:4" ht="12" customHeight="1" x14ac:dyDescent="0.3">
      <c r="B28" s="326">
        <v>46078</v>
      </c>
      <c r="C28" s="315"/>
      <c r="D28" s="316"/>
    </row>
    <row r="29" spans="2:4" ht="12" customHeight="1" x14ac:dyDescent="0.3">
      <c r="B29" s="326">
        <v>46079</v>
      </c>
      <c r="C29" s="315"/>
      <c r="D29" s="316"/>
    </row>
    <row r="30" spans="2:4" ht="12" customHeight="1" x14ac:dyDescent="0.3">
      <c r="B30" s="326">
        <v>46080</v>
      </c>
      <c r="C30" s="315"/>
      <c r="D30" s="316"/>
    </row>
    <row r="31" spans="2:4" ht="12" customHeight="1" x14ac:dyDescent="0.3">
      <c r="B31" s="326">
        <v>46081</v>
      </c>
      <c r="C31" s="315"/>
      <c r="D31" s="316"/>
    </row>
    <row r="32" spans="2:4" ht="30" customHeight="1" x14ac:dyDescent="0.3">
      <c r="B32" s="327">
        <v>46082</v>
      </c>
      <c r="C32" s="328"/>
      <c r="D32" s="332" t="s">
        <v>167</v>
      </c>
    </row>
    <row r="33" spans="2:2" ht="12" customHeight="1" x14ac:dyDescent="0.3">
      <c r="B33"/>
    </row>
    <row r="34" spans="2:2" ht="12" customHeight="1" x14ac:dyDescent="0.3">
      <c r="B34"/>
    </row>
    <row r="35" spans="2:2" ht="12" customHeight="1" x14ac:dyDescent="0.3">
      <c r="B35"/>
    </row>
    <row r="36" spans="2:2" ht="12" customHeight="1" x14ac:dyDescent="0.3">
      <c r="B36"/>
    </row>
    <row r="37" spans="2:2" ht="12" customHeight="1" x14ac:dyDescent="0.3">
      <c r="B37"/>
    </row>
    <row r="38" spans="2:2" ht="12" customHeight="1" x14ac:dyDescent="0.3">
      <c r="B38"/>
    </row>
    <row r="39" spans="2:2" ht="12" customHeight="1" x14ac:dyDescent="0.3">
      <c r="B39"/>
    </row>
    <row r="40" spans="2:2" ht="12" customHeight="1" x14ac:dyDescent="0.3">
      <c r="B40"/>
    </row>
    <row r="41" spans="2:2" ht="12" customHeight="1" x14ac:dyDescent="0.3">
      <c r="B41"/>
    </row>
    <row r="42" spans="2:2" ht="12" customHeight="1" x14ac:dyDescent="0.3">
      <c r="B42"/>
    </row>
    <row r="43" spans="2:2" ht="12" customHeight="1" x14ac:dyDescent="0.3">
      <c r="B43"/>
    </row>
    <row r="44" spans="2:2" ht="12" customHeight="1" x14ac:dyDescent="0.3">
      <c r="B44"/>
    </row>
    <row r="45" spans="2:2" ht="12" customHeight="1" x14ac:dyDescent="0.3">
      <c r="B45"/>
    </row>
    <row r="46" spans="2:2" ht="12" customHeight="1" x14ac:dyDescent="0.3">
      <c r="B46"/>
    </row>
    <row r="47" spans="2:2" ht="12" customHeight="1" x14ac:dyDescent="0.3">
      <c r="B47"/>
    </row>
    <row r="48" spans="2:2" ht="12" customHeight="1" x14ac:dyDescent="0.3">
      <c r="B48"/>
    </row>
    <row r="49" spans="2:2" ht="12" customHeight="1" x14ac:dyDescent="0.3">
      <c r="B49"/>
    </row>
    <row r="50" spans="2:2" ht="12" customHeight="1" x14ac:dyDescent="0.3">
      <c r="B50"/>
    </row>
    <row r="51" spans="2:2" ht="12" customHeight="1" x14ac:dyDescent="0.3">
      <c r="B51"/>
    </row>
    <row r="52" spans="2:2" ht="12" customHeight="1" x14ac:dyDescent="0.3">
      <c r="B52"/>
    </row>
    <row r="53" spans="2:2" ht="12" customHeight="1" x14ac:dyDescent="0.3">
      <c r="B53"/>
    </row>
    <row r="54" spans="2:2" ht="12" customHeight="1" x14ac:dyDescent="0.3">
      <c r="B54"/>
    </row>
    <row r="55" spans="2:2" ht="12" customHeight="1" x14ac:dyDescent="0.3">
      <c r="B55"/>
    </row>
    <row r="56" spans="2:2" ht="12" customHeight="1" x14ac:dyDescent="0.3">
      <c r="B56"/>
    </row>
    <row r="57" spans="2:2" ht="12" customHeight="1" x14ac:dyDescent="0.3">
      <c r="B57"/>
    </row>
    <row r="58" spans="2:2" ht="12" customHeight="1" x14ac:dyDescent="0.3">
      <c r="B58"/>
    </row>
    <row r="59" spans="2:2" ht="12" customHeight="1" x14ac:dyDescent="0.3">
      <c r="B59"/>
    </row>
    <row r="60" spans="2:2" ht="12" customHeight="1" x14ac:dyDescent="0.3">
      <c r="B60"/>
    </row>
    <row r="61" spans="2:2" ht="12" customHeight="1" x14ac:dyDescent="0.3">
      <c r="B61"/>
    </row>
    <row r="62" spans="2:2" ht="12" customHeight="1" x14ac:dyDescent="0.3">
      <c r="B62"/>
    </row>
    <row r="63" spans="2:2" ht="12" customHeight="1" x14ac:dyDescent="0.3">
      <c r="B63"/>
    </row>
    <row r="64" spans="2:2" ht="12" customHeight="1" x14ac:dyDescent="0.3">
      <c r="B64"/>
    </row>
    <row r="65" spans="2:2" ht="12" customHeight="1" x14ac:dyDescent="0.3">
      <c r="B65"/>
    </row>
    <row r="66" spans="2:2" ht="12" customHeight="1" x14ac:dyDescent="0.3">
      <c r="B66"/>
    </row>
    <row r="67" spans="2:2" ht="12" customHeight="1" x14ac:dyDescent="0.3">
      <c r="B67"/>
    </row>
    <row r="68" spans="2:2" ht="12" customHeight="1" x14ac:dyDescent="0.3">
      <c r="B68"/>
    </row>
    <row r="69" spans="2:2" ht="12" customHeight="1" x14ac:dyDescent="0.3">
      <c r="B69"/>
    </row>
    <row r="70" spans="2:2" ht="12" customHeight="1" x14ac:dyDescent="0.3">
      <c r="B70"/>
    </row>
    <row r="71" spans="2:2" ht="12" customHeight="1" x14ac:dyDescent="0.3">
      <c r="B71"/>
    </row>
    <row r="72" spans="2:2" ht="12" customHeight="1" x14ac:dyDescent="0.3">
      <c r="B72"/>
    </row>
    <row r="73" spans="2:2" ht="12" customHeight="1" x14ac:dyDescent="0.3">
      <c r="B73"/>
    </row>
    <row r="74" spans="2:2" ht="12" customHeight="1" x14ac:dyDescent="0.3">
      <c r="B74"/>
    </row>
    <row r="75" spans="2:2" ht="12" customHeight="1" x14ac:dyDescent="0.3">
      <c r="B75"/>
    </row>
    <row r="76" spans="2:2" ht="12" customHeight="1" x14ac:dyDescent="0.3">
      <c r="B76"/>
    </row>
    <row r="77" spans="2:2" ht="30" customHeight="1" x14ac:dyDescent="0.3">
      <c r="B77"/>
    </row>
    <row r="78" spans="2:2" x14ac:dyDescent="0.3">
      <c r="B78"/>
    </row>
    <row r="79" spans="2:2" x14ac:dyDescent="0.3">
      <c r="B79"/>
    </row>
    <row r="80" spans="2:2" x14ac:dyDescent="0.3">
      <c r="B80"/>
    </row>
    <row r="81" spans="2:2" x14ac:dyDescent="0.3">
      <c r="B81"/>
    </row>
    <row r="82" spans="2:2" x14ac:dyDescent="0.3">
      <c r="B82"/>
    </row>
    <row r="83" spans="2:2" x14ac:dyDescent="0.3">
      <c r="B83"/>
    </row>
    <row r="84" spans="2:2" x14ac:dyDescent="0.3">
      <c r="B84"/>
    </row>
    <row r="85" spans="2:2" x14ac:dyDescent="0.3">
      <c r="B85"/>
    </row>
    <row r="86" spans="2:2" x14ac:dyDescent="0.3">
      <c r="B86"/>
    </row>
    <row r="87" spans="2:2" x14ac:dyDescent="0.3">
      <c r="B87"/>
    </row>
    <row r="88" spans="2:2" x14ac:dyDescent="0.3">
      <c r="B88"/>
    </row>
    <row r="89" spans="2:2" x14ac:dyDescent="0.3">
      <c r="B89"/>
    </row>
    <row r="90" spans="2:2" x14ac:dyDescent="0.3">
      <c r="B90"/>
    </row>
    <row r="91" spans="2:2" x14ac:dyDescent="0.3">
      <c r="B91"/>
    </row>
    <row r="92" spans="2:2" x14ac:dyDescent="0.3">
      <c r="B92"/>
    </row>
    <row r="93" spans="2:2" x14ac:dyDescent="0.3">
      <c r="B93"/>
    </row>
    <row r="94" spans="2:2" x14ac:dyDescent="0.3">
      <c r="B94"/>
    </row>
    <row r="95" spans="2:2" x14ac:dyDescent="0.3">
      <c r="B95"/>
    </row>
    <row r="96" spans="2:2" x14ac:dyDescent="0.3">
      <c r="B96"/>
    </row>
    <row r="97" spans="2:2" x14ac:dyDescent="0.3">
      <c r="B97"/>
    </row>
    <row r="98" spans="2:2" x14ac:dyDescent="0.3">
      <c r="B98"/>
    </row>
    <row r="99" spans="2:2" x14ac:dyDescent="0.3">
      <c r="B99"/>
    </row>
    <row r="100" spans="2:2" x14ac:dyDescent="0.3">
      <c r="B100"/>
    </row>
  </sheetData>
  <mergeCells count="2">
    <mergeCell ref="C3:D3"/>
    <mergeCell ref="B1:D1"/>
  </mergeCells>
  <printOptions horizontalCentered="1"/>
  <pageMargins left="0.70866141732283505" right="0.70866141732283505" top="0.74803149606299202" bottom="0.74803149606299202" header="0.31496062992126" footer="0.31496062992126"/>
  <pageSetup paperSize="9"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5C6FB-AD97-455D-BA17-4650A0FCC2B4}">
  <sheetPr codeName="Feuil13"/>
  <dimension ref="A1:L172"/>
  <sheetViews>
    <sheetView showGridLines="0" zoomScale="99" zoomScaleNormal="99" workbookViewId="0">
      <selection activeCell="G6" sqref="G6"/>
    </sheetView>
  </sheetViews>
  <sheetFormatPr baseColWidth="10" defaultColWidth="11.5546875" defaultRowHeight="14.4" x14ac:dyDescent="0.3"/>
  <cols>
    <col min="1" max="1" width="2.77734375" customWidth="1"/>
    <col min="2" max="2" width="30.33203125" customWidth="1"/>
    <col min="4" max="4" width="2.77734375" style="302" customWidth="1"/>
    <col min="5" max="5" width="6.77734375" style="1" customWidth="1"/>
    <col min="6" max="6" width="50.77734375" customWidth="1"/>
    <col min="7" max="7" width="14.109375" customWidth="1"/>
    <col min="8" max="8" width="4.109375" bestFit="1" customWidth="1"/>
    <col min="9" max="9" width="24.33203125" style="302" customWidth="1"/>
    <col min="10" max="10" width="2.77734375" style="302" customWidth="1"/>
    <col min="11" max="11" width="6.77734375" customWidth="1"/>
    <col min="12" max="12" width="50.77734375" customWidth="1"/>
  </cols>
  <sheetData>
    <row r="1" spans="1:12" x14ac:dyDescent="0.3">
      <c r="A1" s="301"/>
      <c r="B1" s="415" t="s">
        <v>68</v>
      </c>
      <c r="C1" s="415"/>
      <c r="D1" s="415"/>
      <c r="E1" s="415"/>
    </row>
    <row r="2" spans="1:12" x14ac:dyDescent="0.3">
      <c r="B2" s="303"/>
    </row>
    <row r="3" spans="1:12" ht="42" customHeight="1" x14ac:dyDescent="0.3">
      <c r="B3" s="304" t="str">
        <f>"Nbre de thématiques principales retenues ? (max : 12)"</f>
        <v>Nbre de thématiques principales retenues ? (max : 12)</v>
      </c>
      <c r="C3" s="70">
        <v>1</v>
      </c>
      <c r="E3" s="416" t="s">
        <v>69</v>
      </c>
      <c r="F3" s="417"/>
      <c r="G3" s="418" t="s">
        <v>71</v>
      </c>
      <c r="H3" s="418"/>
      <c r="I3" s="418" t="s">
        <v>70</v>
      </c>
      <c r="K3" s="430" t="str">
        <f>IF($F$5&lt;&gt;"","THEMATIQUE : "&amp;$E$5&amp;" - "&amp;$F$5,"")</f>
        <v>THEMATIQUE : 1 - t1</v>
      </c>
      <c r="L3" s="431"/>
    </row>
    <row r="4" spans="1:12" ht="14.4" customHeight="1" x14ac:dyDescent="0.3">
      <c r="E4" s="306" t="s">
        <v>30</v>
      </c>
      <c r="F4" s="307" t="s">
        <v>64</v>
      </c>
      <c r="G4" s="418"/>
      <c r="H4" s="419"/>
      <c r="I4" s="419"/>
      <c r="K4" s="432"/>
      <c r="L4" s="433"/>
    </row>
    <row r="5" spans="1:12" ht="15" customHeight="1" x14ac:dyDescent="0.3">
      <c r="D5" s="302">
        <v>1</v>
      </c>
      <c r="E5" s="308">
        <f>IF(D5&lt;&gt;"",D5,"")</f>
        <v>1</v>
      </c>
      <c r="F5" s="71" t="s">
        <v>150</v>
      </c>
      <c r="G5" s="72">
        <v>1</v>
      </c>
      <c r="H5" s="284"/>
      <c r="I5" s="312" t="str">
        <f t="shared" ref="I5:I16" si="0">IF(E5&lt;&gt;"","détail de la thématique " &amp; E5,"")</f>
        <v>détail de la thématique 1</v>
      </c>
      <c r="K5" s="309" t="str">
        <f>IF(F6&lt;&gt;"","Code","")</f>
        <v/>
      </c>
      <c r="L5" s="309" t="str">
        <f>IF(F6&lt;&gt;"","libellé","")</f>
        <v/>
      </c>
    </row>
    <row r="6" spans="1:12" ht="15" customHeight="1" x14ac:dyDescent="0.3">
      <c r="D6" s="302">
        <f t="shared" ref="D6:D16" si="1">+D5+1</f>
        <v>2</v>
      </c>
      <c r="E6" s="308" t="str">
        <f>IF(D6&lt;=$C$3,D6,"")</f>
        <v/>
      </c>
      <c r="F6" s="71"/>
      <c r="G6" s="72"/>
      <c r="H6" s="284"/>
      <c r="I6" s="312" t="str">
        <f t="shared" si="0"/>
        <v/>
      </c>
      <c r="J6" s="302">
        <v>11</v>
      </c>
      <c r="K6" s="308">
        <v>11</v>
      </c>
      <c r="L6" s="71" t="s">
        <v>151</v>
      </c>
    </row>
    <row r="7" spans="1:12" ht="15" customHeight="1" x14ac:dyDescent="0.3">
      <c r="D7" s="302">
        <f t="shared" si="1"/>
        <v>3</v>
      </c>
      <c r="E7" s="308" t="str">
        <f t="shared" ref="E7:E16" si="2">IF(D7&lt;=$C$3,D7,"")</f>
        <v/>
      </c>
      <c r="F7" s="71"/>
      <c r="G7" s="72"/>
      <c r="H7" s="284"/>
      <c r="I7" s="312" t="str">
        <f t="shared" si="0"/>
        <v/>
      </c>
      <c r="J7" s="302">
        <f>J6+1</f>
        <v>12</v>
      </c>
      <c r="K7" s="308" t="str">
        <f t="shared" ref="K7:K14" si="3">IFERROR(IF(J7&lt;$G$5+$J$6,J7,""),"")</f>
        <v/>
      </c>
      <c r="L7" s="71"/>
    </row>
    <row r="8" spans="1:12" ht="15" customHeight="1" x14ac:dyDescent="0.3">
      <c r="D8" s="302">
        <f t="shared" si="1"/>
        <v>4</v>
      </c>
      <c r="E8" s="308" t="str">
        <f t="shared" si="2"/>
        <v/>
      </c>
      <c r="F8" s="71"/>
      <c r="G8" s="72"/>
      <c r="H8" s="284"/>
      <c r="I8" s="312" t="str">
        <f t="shared" si="0"/>
        <v/>
      </c>
      <c r="J8" s="302">
        <f t="shared" ref="J8:J14" si="4">J7+1</f>
        <v>13</v>
      </c>
      <c r="K8" s="308" t="str">
        <f t="shared" si="3"/>
        <v/>
      </c>
      <c r="L8" s="71"/>
    </row>
    <row r="9" spans="1:12" ht="15" customHeight="1" x14ac:dyDescent="0.3">
      <c r="B9" s="420" t="s">
        <v>66</v>
      </c>
      <c r="C9" s="421"/>
      <c r="D9" s="302">
        <f t="shared" si="1"/>
        <v>5</v>
      </c>
      <c r="E9" s="308" t="str">
        <f t="shared" si="2"/>
        <v/>
      </c>
      <c r="F9" s="71"/>
      <c r="G9" s="72"/>
      <c r="H9" s="284"/>
      <c r="I9" s="312" t="str">
        <f t="shared" si="0"/>
        <v/>
      </c>
      <c r="J9" s="302">
        <f t="shared" si="4"/>
        <v>14</v>
      </c>
      <c r="K9" s="308" t="str">
        <f t="shared" si="3"/>
        <v/>
      </c>
      <c r="L9" s="71"/>
    </row>
    <row r="10" spans="1:12" ht="15" customHeight="1" x14ac:dyDescent="0.3">
      <c r="B10" s="422"/>
      <c r="C10" s="423"/>
      <c r="D10" s="302">
        <f t="shared" si="1"/>
        <v>6</v>
      </c>
      <c r="E10" s="308" t="str">
        <f t="shared" si="2"/>
        <v/>
      </c>
      <c r="F10" s="71"/>
      <c r="G10" s="72"/>
      <c r="H10" s="284"/>
      <c r="I10" s="312" t="str">
        <f t="shared" si="0"/>
        <v/>
      </c>
      <c r="J10" s="302">
        <f t="shared" si="4"/>
        <v>15</v>
      </c>
      <c r="K10" s="308" t="str">
        <f t="shared" si="3"/>
        <v/>
      </c>
      <c r="L10" s="71"/>
    </row>
    <row r="11" spans="1:12" ht="15" customHeight="1" x14ac:dyDescent="0.3">
      <c r="B11" s="422"/>
      <c r="C11" s="423"/>
      <c r="D11" s="302">
        <f t="shared" si="1"/>
        <v>7</v>
      </c>
      <c r="E11" s="308" t="str">
        <f t="shared" si="2"/>
        <v/>
      </c>
      <c r="F11" s="73"/>
      <c r="G11" s="72"/>
      <c r="H11" s="284"/>
      <c r="I11" s="312" t="str">
        <f t="shared" si="0"/>
        <v/>
      </c>
      <c r="J11" s="302">
        <f t="shared" si="4"/>
        <v>16</v>
      </c>
      <c r="K11" s="308" t="str">
        <f t="shared" si="3"/>
        <v/>
      </c>
      <c r="L11" s="71"/>
    </row>
    <row r="12" spans="1:12" ht="15" customHeight="1" x14ac:dyDescent="0.3">
      <c r="B12" s="422"/>
      <c r="C12" s="423"/>
      <c r="D12" s="302">
        <f t="shared" si="1"/>
        <v>8</v>
      </c>
      <c r="E12" s="308" t="str">
        <f t="shared" si="2"/>
        <v/>
      </c>
      <c r="F12" s="73"/>
      <c r="G12" s="72"/>
      <c r="H12" s="284"/>
      <c r="I12" s="312" t="str">
        <f t="shared" si="0"/>
        <v/>
      </c>
      <c r="J12" s="302">
        <f t="shared" si="4"/>
        <v>17</v>
      </c>
      <c r="K12" s="308" t="str">
        <f t="shared" si="3"/>
        <v/>
      </c>
      <c r="L12" s="71"/>
    </row>
    <row r="13" spans="1:12" ht="15" customHeight="1" x14ac:dyDescent="0.3">
      <c r="B13" s="422"/>
      <c r="C13" s="423"/>
      <c r="D13" s="302">
        <f t="shared" si="1"/>
        <v>9</v>
      </c>
      <c r="E13" s="308" t="str">
        <f t="shared" si="2"/>
        <v/>
      </c>
      <c r="F13" s="73"/>
      <c r="G13" s="72"/>
      <c r="H13" s="284"/>
      <c r="I13" s="312" t="str">
        <f t="shared" si="0"/>
        <v/>
      </c>
      <c r="J13" s="302">
        <f t="shared" si="4"/>
        <v>18</v>
      </c>
      <c r="K13" s="308" t="str">
        <f t="shared" si="3"/>
        <v/>
      </c>
      <c r="L13" s="71"/>
    </row>
    <row r="14" spans="1:12" ht="15" customHeight="1" x14ac:dyDescent="0.3">
      <c r="B14" s="422"/>
      <c r="C14" s="423"/>
      <c r="D14" s="302">
        <f t="shared" si="1"/>
        <v>10</v>
      </c>
      <c r="E14" s="308" t="str">
        <f t="shared" si="2"/>
        <v/>
      </c>
      <c r="F14" s="73"/>
      <c r="G14" s="72"/>
      <c r="H14" s="284"/>
      <c r="I14" s="312" t="str">
        <f t="shared" si="0"/>
        <v/>
      </c>
      <c r="J14" s="302">
        <f t="shared" si="4"/>
        <v>19</v>
      </c>
      <c r="K14" s="308" t="str">
        <f t="shared" si="3"/>
        <v/>
      </c>
      <c r="L14" s="71"/>
    </row>
    <row r="15" spans="1:12" ht="15" customHeight="1" x14ac:dyDescent="0.3">
      <c r="B15" s="422"/>
      <c r="C15" s="423"/>
      <c r="D15" s="302">
        <f t="shared" si="1"/>
        <v>11</v>
      </c>
      <c r="E15" s="308" t="str">
        <f t="shared" si="2"/>
        <v/>
      </c>
      <c r="F15" s="74"/>
      <c r="G15" s="72"/>
      <c r="H15" s="284"/>
      <c r="I15" s="312" t="str">
        <f t="shared" si="0"/>
        <v/>
      </c>
    </row>
    <row r="16" spans="1:12" ht="15" customHeight="1" x14ac:dyDescent="0.3">
      <c r="B16" s="424"/>
      <c r="C16" s="425"/>
      <c r="D16" s="302">
        <f t="shared" si="1"/>
        <v>12</v>
      </c>
      <c r="E16" s="308" t="str">
        <f t="shared" si="2"/>
        <v/>
      </c>
      <c r="F16" s="75"/>
      <c r="G16" s="72"/>
      <c r="H16" s="280"/>
      <c r="I16" s="312" t="str">
        <f t="shared" si="0"/>
        <v/>
      </c>
    </row>
    <row r="17" spans="4:12" ht="42" customHeight="1" x14ac:dyDescent="0.3">
      <c r="K17" s="428" t="str">
        <f>IF($F$6&lt;&gt;"","THEMATIQUE : "&amp;E6&amp;" - "&amp;F6,"")</f>
        <v/>
      </c>
      <c r="L17" s="429"/>
    </row>
    <row r="18" spans="4:12" ht="15" customHeight="1" x14ac:dyDescent="0.3">
      <c r="K18" s="305" t="str">
        <f>IF($F$6&lt;&gt;"","Code","")</f>
        <v/>
      </c>
      <c r="L18" s="305" t="str">
        <f>IF($F$6&lt;&gt;"","libellé","")</f>
        <v/>
      </c>
    </row>
    <row r="19" spans="4:12" ht="15" customHeight="1" x14ac:dyDescent="0.3">
      <c r="I19" s="68"/>
      <c r="J19" s="302" t="str">
        <f>IF($E$6&lt;&gt;"",$E$6*10+1,"")</f>
        <v/>
      </c>
      <c r="K19" s="308" t="str">
        <f>IF(F6&lt;&gt;"",J19,"")</f>
        <v/>
      </c>
      <c r="L19" s="71"/>
    </row>
    <row r="20" spans="4:12" ht="15" customHeight="1" x14ac:dyDescent="0.3">
      <c r="I20" s="68"/>
      <c r="J20" s="302" t="e">
        <f>J19+1</f>
        <v>#VALUE!</v>
      </c>
      <c r="K20" s="308" t="str">
        <f>IFERROR(IF(J20&lt;$G$6+$J$19,J20,""),"")</f>
        <v/>
      </c>
      <c r="L20" s="71"/>
    </row>
    <row r="21" spans="4:12" ht="15" customHeight="1" x14ac:dyDescent="0.3">
      <c r="I21" s="68"/>
      <c r="J21" s="302" t="e">
        <f t="shared" ref="J21:J27" si="5">J20+1</f>
        <v>#VALUE!</v>
      </c>
      <c r="K21" s="308" t="str">
        <f t="shared" ref="K21:K27" si="6">IFERROR(IF(J21&lt;$G$6+$J$19,J21,""),"")</f>
        <v/>
      </c>
      <c r="L21" s="71"/>
    </row>
    <row r="22" spans="4:12" ht="15" customHeight="1" x14ac:dyDescent="0.3">
      <c r="G22" s="427"/>
      <c r="H22" s="318"/>
      <c r="I22" s="68"/>
      <c r="J22" s="302" t="e">
        <f t="shared" si="5"/>
        <v>#VALUE!</v>
      </c>
      <c r="K22" s="308" t="str">
        <f t="shared" si="6"/>
        <v/>
      </c>
      <c r="L22" s="71"/>
    </row>
    <row r="23" spans="4:12" ht="15" customHeight="1" x14ac:dyDescent="0.3">
      <c r="G23" s="427"/>
      <c r="H23" s="318"/>
      <c r="I23" s="68"/>
      <c r="J23" s="302" t="e">
        <f t="shared" si="5"/>
        <v>#VALUE!</v>
      </c>
      <c r="K23" s="308" t="str">
        <f t="shared" si="6"/>
        <v/>
      </c>
      <c r="L23" s="71"/>
    </row>
    <row r="24" spans="4:12" ht="15" customHeight="1" x14ac:dyDescent="0.3">
      <c r="D24" s="302">
        <f>IF($E$5&lt;&gt;"",$E$5*10+1,"")</f>
        <v>11</v>
      </c>
      <c r="I24" s="68"/>
      <c r="J24" s="302" t="e">
        <f t="shared" si="5"/>
        <v>#VALUE!</v>
      </c>
      <c r="K24" s="308" t="str">
        <f t="shared" si="6"/>
        <v/>
      </c>
      <c r="L24" s="71"/>
    </row>
    <row r="25" spans="4:12" ht="15" customHeight="1" x14ac:dyDescent="0.3">
      <c r="D25" s="302">
        <f t="shared" ref="D25:D33" si="7">D24+1</f>
        <v>12</v>
      </c>
      <c r="I25" s="68"/>
      <c r="J25" s="302" t="e">
        <f t="shared" si="5"/>
        <v>#VALUE!</v>
      </c>
      <c r="K25" s="308" t="str">
        <f t="shared" si="6"/>
        <v/>
      </c>
      <c r="L25" s="71"/>
    </row>
    <row r="26" spans="4:12" ht="15" customHeight="1" x14ac:dyDescent="0.3">
      <c r="D26" s="302">
        <f t="shared" si="7"/>
        <v>13</v>
      </c>
      <c r="I26" s="68"/>
      <c r="J26" s="302" t="e">
        <f t="shared" si="5"/>
        <v>#VALUE!</v>
      </c>
      <c r="K26" s="308" t="str">
        <f t="shared" si="6"/>
        <v/>
      </c>
      <c r="L26" s="71"/>
    </row>
    <row r="27" spans="4:12" ht="15" customHeight="1" x14ac:dyDescent="0.3">
      <c r="D27" s="302">
        <f t="shared" si="7"/>
        <v>14</v>
      </c>
      <c r="I27" s="68"/>
      <c r="J27" s="302" t="e">
        <f t="shared" si="5"/>
        <v>#VALUE!</v>
      </c>
      <c r="K27" s="308" t="str">
        <f t="shared" si="6"/>
        <v/>
      </c>
      <c r="L27" s="71"/>
    </row>
    <row r="28" spans="4:12" ht="15" customHeight="1" x14ac:dyDescent="0.3">
      <c r="D28" s="302">
        <f t="shared" si="7"/>
        <v>15</v>
      </c>
      <c r="I28" s="302">
        <f>I27+1</f>
        <v>1</v>
      </c>
    </row>
    <row r="29" spans="4:12" ht="15" customHeight="1" x14ac:dyDescent="0.3">
      <c r="D29" s="302">
        <f t="shared" si="7"/>
        <v>16</v>
      </c>
      <c r="I29" s="302">
        <f>I28+1</f>
        <v>2</v>
      </c>
    </row>
    <row r="30" spans="4:12" ht="42" customHeight="1" x14ac:dyDescent="0.3">
      <c r="D30" s="302">
        <f t="shared" si="7"/>
        <v>17</v>
      </c>
      <c r="I30" s="302">
        <f>I29+1</f>
        <v>3</v>
      </c>
      <c r="K30" s="426" t="str">
        <f>IF($F$7&lt;&gt;"","THEMATIQUE : "&amp;E7&amp;" - "&amp;F7,"")</f>
        <v/>
      </c>
      <c r="L30" s="426"/>
    </row>
    <row r="31" spans="4:12" ht="15" customHeight="1" x14ac:dyDescent="0.3">
      <c r="D31" s="302">
        <f t="shared" si="7"/>
        <v>18</v>
      </c>
      <c r="I31" s="302">
        <f>I30+1</f>
        <v>4</v>
      </c>
      <c r="K31" s="305" t="str">
        <f>IF($F$7&lt;&gt;"","Code","")</f>
        <v/>
      </c>
      <c r="L31" s="305" t="str">
        <f>IF($F$7&lt;&gt;"","libellé","")</f>
        <v/>
      </c>
    </row>
    <row r="32" spans="4:12" ht="15" customHeight="1" x14ac:dyDescent="0.3">
      <c r="D32" s="302">
        <f t="shared" si="7"/>
        <v>19</v>
      </c>
      <c r="I32" s="302">
        <f>I31+1</f>
        <v>5</v>
      </c>
      <c r="J32" s="302" t="str">
        <f>IF($E$7&lt;&gt;"",$E$7*10+1,"")</f>
        <v/>
      </c>
      <c r="K32" s="308" t="str">
        <f>IF(F7&lt;&gt;"",J32,"")</f>
        <v/>
      </c>
      <c r="L32" s="71"/>
    </row>
    <row r="33" spans="4:12" ht="15" customHeight="1" x14ac:dyDescent="0.3">
      <c r="D33" s="302">
        <f t="shared" si="7"/>
        <v>20</v>
      </c>
      <c r="J33" s="302" t="e">
        <f>J32+1</f>
        <v>#VALUE!</v>
      </c>
      <c r="K33" s="308" t="str">
        <f>IFERROR(IF(J33&lt;$G$7+$J$32,J33,""),"")</f>
        <v/>
      </c>
      <c r="L33" s="71"/>
    </row>
    <row r="34" spans="4:12" s="311" customFormat="1" ht="15" customHeight="1" x14ac:dyDescent="0.3">
      <c r="D34" s="310"/>
      <c r="I34" s="310"/>
      <c r="J34" s="302" t="e">
        <f t="shared" ref="J34:J40" si="8">J33+1</f>
        <v>#VALUE!</v>
      </c>
      <c r="K34" s="308" t="str">
        <f t="shared" ref="K34:K40" si="9">IFERROR(IF(J34&lt;$G$7+$J$32,J34,""),"")</f>
        <v/>
      </c>
      <c r="L34" s="71"/>
    </row>
    <row r="35" spans="4:12" ht="15" customHeight="1" x14ac:dyDescent="0.3">
      <c r="J35" s="302" t="e">
        <f t="shared" si="8"/>
        <v>#VALUE!</v>
      </c>
      <c r="K35" s="308" t="str">
        <f t="shared" si="9"/>
        <v/>
      </c>
      <c r="L35" s="71"/>
    </row>
    <row r="36" spans="4:12" ht="15" customHeight="1" x14ac:dyDescent="0.3">
      <c r="D36" s="302">
        <f>IF($E$7&lt;&gt;"",$E$7*10+1,0)</f>
        <v>0</v>
      </c>
      <c r="I36" s="302">
        <f>IF($E$8&lt;&gt;"",$E$8*10+1,0)</f>
        <v>0</v>
      </c>
      <c r="J36" s="302" t="e">
        <f t="shared" si="8"/>
        <v>#VALUE!</v>
      </c>
      <c r="K36" s="308" t="str">
        <f t="shared" si="9"/>
        <v/>
      </c>
      <c r="L36" s="71"/>
    </row>
    <row r="37" spans="4:12" ht="15" customHeight="1" x14ac:dyDescent="0.3">
      <c r="D37" s="302">
        <f>D36+1</f>
        <v>1</v>
      </c>
      <c r="I37" s="302">
        <f t="shared" ref="I37:I44" si="10">I36+1</f>
        <v>1</v>
      </c>
      <c r="J37" s="302" t="e">
        <f t="shared" si="8"/>
        <v>#VALUE!</v>
      </c>
      <c r="K37" s="308" t="str">
        <f t="shared" si="9"/>
        <v/>
      </c>
      <c r="L37" s="71"/>
    </row>
    <row r="38" spans="4:12" ht="15" customHeight="1" x14ac:dyDescent="0.3">
      <c r="D38" s="302">
        <f t="shared" ref="D38:D44" si="11">D37+1</f>
        <v>2</v>
      </c>
      <c r="I38" s="302">
        <f t="shared" si="10"/>
        <v>2</v>
      </c>
      <c r="J38" s="302" t="e">
        <f t="shared" si="8"/>
        <v>#VALUE!</v>
      </c>
      <c r="K38" s="308" t="str">
        <f t="shared" si="9"/>
        <v/>
      </c>
      <c r="L38" s="71"/>
    </row>
    <row r="39" spans="4:12" ht="15" customHeight="1" x14ac:dyDescent="0.3">
      <c r="D39" s="302">
        <f t="shared" si="11"/>
        <v>3</v>
      </c>
      <c r="I39" s="302">
        <f t="shared" si="10"/>
        <v>3</v>
      </c>
      <c r="J39" s="302" t="e">
        <f t="shared" si="8"/>
        <v>#VALUE!</v>
      </c>
      <c r="K39" s="308" t="str">
        <f t="shared" si="9"/>
        <v/>
      </c>
      <c r="L39" s="71"/>
    </row>
    <row r="40" spans="4:12" ht="15" customHeight="1" x14ac:dyDescent="0.3">
      <c r="D40" s="302">
        <f t="shared" si="11"/>
        <v>4</v>
      </c>
      <c r="I40" s="302">
        <f t="shared" si="10"/>
        <v>4</v>
      </c>
      <c r="J40" s="302" t="e">
        <f t="shared" si="8"/>
        <v>#VALUE!</v>
      </c>
      <c r="K40" s="308" t="str">
        <f t="shared" si="9"/>
        <v/>
      </c>
      <c r="L40" s="71"/>
    </row>
    <row r="41" spans="4:12" ht="15" customHeight="1" x14ac:dyDescent="0.3">
      <c r="D41" s="302">
        <f t="shared" si="11"/>
        <v>5</v>
      </c>
      <c r="I41" s="302">
        <f t="shared" si="10"/>
        <v>5</v>
      </c>
    </row>
    <row r="42" spans="4:12" ht="15" customHeight="1" x14ac:dyDescent="0.3">
      <c r="D42" s="302">
        <f t="shared" si="11"/>
        <v>6</v>
      </c>
      <c r="I42" s="302">
        <f t="shared" si="10"/>
        <v>6</v>
      </c>
    </row>
    <row r="43" spans="4:12" ht="42" customHeight="1" x14ac:dyDescent="0.3">
      <c r="D43" s="302">
        <f t="shared" si="11"/>
        <v>7</v>
      </c>
      <c r="I43" s="302">
        <f t="shared" si="10"/>
        <v>7</v>
      </c>
      <c r="K43" s="426" t="str">
        <f>IF($F$8&lt;&gt;"","THEMATIQUE : "&amp;E8&amp;" - "&amp;F8,"")</f>
        <v/>
      </c>
      <c r="L43" s="426"/>
    </row>
    <row r="44" spans="4:12" ht="15" customHeight="1" x14ac:dyDescent="0.3">
      <c r="D44" s="302">
        <f t="shared" si="11"/>
        <v>8</v>
      </c>
      <c r="I44" s="302">
        <f t="shared" si="10"/>
        <v>8</v>
      </c>
      <c r="K44" s="305" t="str">
        <f>IF($F$8&lt;&gt;"","Code","")</f>
        <v/>
      </c>
      <c r="L44" s="305" t="str">
        <f>IF($F$8&lt;&gt;"","libellé","")</f>
        <v/>
      </c>
    </row>
    <row r="45" spans="4:12" ht="15" customHeight="1" x14ac:dyDescent="0.3">
      <c r="D45" s="302">
        <f>D44+1</f>
        <v>9</v>
      </c>
      <c r="J45" s="302" t="str">
        <f>IF($E$8&lt;&gt;"",$E$8*10+1,"")</f>
        <v/>
      </c>
      <c r="K45" s="308" t="str">
        <f>IF(F8&lt;&gt;"",J45,"")</f>
        <v/>
      </c>
      <c r="L45" s="71"/>
    </row>
    <row r="46" spans="4:12" s="311" customFormat="1" ht="15" customHeight="1" x14ac:dyDescent="0.3">
      <c r="D46" s="310">
        <f>D45+1</f>
        <v>10</v>
      </c>
      <c r="I46" s="310"/>
      <c r="J46" s="302" t="e">
        <f>J45+1</f>
        <v>#VALUE!</v>
      </c>
      <c r="K46" s="308" t="str">
        <f>IFERROR(IF(J46&lt;$G$8+$J$45,J46,""),"")</f>
        <v/>
      </c>
      <c r="L46" s="71"/>
    </row>
    <row r="47" spans="4:12" ht="15" customHeight="1" x14ac:dyDescent="0.3">
      <c r="J47" s="302" t="e">
        <f t="shared" ref="J47:J53" si="12">J46+1</f>
        <v>#VALUE!</v>
      </c>
      <c r="K47" s="308" t="str">
        <f t="shared" ref="K47:K53" si="13">IFERROR(IF(J47&lt;$G$8+$J$45,J47,""),"")</f>
        <v/>
      </c>
      <c r="L47" s="71"/>
    </row>
    <row r="48" spans="4:12" ht="15" customHeight="1" x14ac:dyDescent="0.3">
      <c r="D48" s="302">
        <f>IF($E$9&lt;&gt;"",$E$9*10+1,0)</f>
        <v>0</v>
      </c>
      <c r="I48" s="302">
        <f>IF($E$10&lt;&gt;"",$E$10*10+1,0)</f>
        <v>0</v>
      </c>
      <c r="J48" s="302" t="e">
        <f t="shared" si="12"/>
        <v>#VALUE!</v>
      </c>
      <c r="K48" s="308" t="str">
        <f t="shared" si="13"/>
        <v/>
      </c>
      <c r="L48" s="71"/>
    </row>
    <row r="49" spans="4:12" ht="15" customHeight="1" x14ac:dyDescent="0.3">
      <c r="D49" s="302">
        <f>D48+1</f>
        <v>1</v>
      </c>
      <c r="I49" s="302">
        <f>I48+1</f>
        <v>1</v>
      </c>
      <c r="J49" s="302" t="e">
        <f t="shared" si="12"/>
        <v>#VALUE!</v>
      </c>
      <c r="K49" s="308" t="str">
        <f t="shared" si="13"/>
        <v/>
      </c>
      <c r="L49" s="71"/>
    </row>
    <row r="50" spans="4:12" ht="15" customHeight="1" x14ac:dyDescent="0.3">
      <c r="D50" s="302">
        <f t="shared" ref="D50:D56" si="14">D49+1</f>
        <v>2</v>
      </c>
      <c r="I50" s="302">
        <f t="shared" ref="I50:I56" si="15">I49+1</f>
        <v>2</v>
      </c>
      <c r="J50" s="302" t="e">
        <f t="shared" si="12"/>
        <v>#VALUE!</v>
      </c>
      <c r="K50" s="308" t="str">
        <f t="shared" si="13"/>
        <v/>
      </c>
      <c r="L50" s="317"/>
    </row>
    <row r="51" spans="4:12" ht="15" customHeight="1" x14ac:dyDescent="0.3">
      <c r="D51" s="302">
        <f t="shared" si="14"/>
        <v>3</v>
      </c>
      <c r="I51" s="302">
        <f t="shared" si="15"/>
        <v>3</v>
      </c>
      <c r="J51" s="302" t="e">
        <f t="shared" si="12"/>
        <v>#VALUE!</v>
      </c>
      <c r="K51" s="308" t="str">
        <f t="shared" si="13"/>
        <v/>
      </c>
      <c r="L51" s="317"/>
    </row>
    <row r="52" spans="4:12" ht="15" customHeight="1" x14ac:dyDescent="0.3">
      <c r="D52" s="302">
        <f t="shared" si="14"/>
        <v>4</v>
      </c>
      <c r="I52" s="302">
        <f t="shared" si="15"/>
        <v>4</v>
      </c>
      <c r="J52" s="302" t="e">
        <f t="shared" si="12"/>
        <v>#VALUE!</v>
      </c>
      <c r="K52" s="308" t="str">
        <f t="shared" si="13"/>
        <v/>
      </c>
      <c r="L52" s="71"/>
    </row>
    <row r="53" spans="4:12" ht="15" customHeight="1" x14ac:dyDescent="0.3">
      <c r="D53" s="302">
        <f t="shared" si="14"/>
        <v>5</v>
      </c>
      <c r="I53" s="302">
        <f t="shared" si="15"/>
        <v>5</v>
      </c>
      <c r="J53" s="302" t="e">
        <f t="shared" si="12"/>
        <v>#VALUE!</v>
      </c>
      <c r="K53" s="308" t="str">
        <f t="shared" si="13"/>
        <v/>
      </c>
      <c r="L53" s="71"/>
    </row>
    <row r="54" spans="4:12" ht="15" customHeight="1" x14ac:dyDescent="0.3">
      <c r="D54" s="302">
        <f t="shared" si="14"/>
        <v>6</v>
      </c>
      <c r="I54" s="302">
        <f t="shared" si="15"/>
        <v>6</v>
      </c>
    </row>
    <row r="55" spans="4:12" ht="15" customHeight="1" x14ac:dyDescent="0.3">
      <c r="D55" s="302">
        <f t="shared" si="14"/>
        <v>7</v>
      </c>
      <c r="I55" s="302">
        <f t="shared" si="15"/>
        <v>7</v>
      </c>
    </row>
    <row r="56" spans="4:12" ht="42" customHeight="1" x14ac:dyDescent="0.3">
      <c r="D56" s="302">
        <f t="shared" si="14"/>
        <v>8</v>
      </c>
      <c r="I56" s="302">
        <f t="shared" si="15"/>
        <v>8</v>
      </c>
      <c r="K56" s="426" t="str">
        <f>IF($F$9&lt;&gt;"","THEMATIQUE : "&amp;E9&amp;" - "&amp;F9,"")</f>
        <v/>
      </c>
      <c r="L56" s="426"/>
    </row>
    <row r="57" spans="4:12" ht="15" customHeight="1" x14ac:dyDescent="0.3">
      <c r="D57" s="302">
        <f>D56+1</f>
        <v>9</v>
      </c>
      <c r="K57" s="305" t="str">
        <f>IF($F$9&lt;&gt;"","Code","")</f>
        <v/>
      </c>
      <c r="L57" s="305" t="str">
        <f>IF($F$9&lt;&gt;"","libellé","")</f>
        <v/>
      </c>
    </row>
    <row r="58" spans="4:12" s="311" customFormat="1" ht="15" customHeight="1" x14ac:dyDescent="0.3">
      <c r="D58" s="310">
        <f>D57+1</f>
        <v>10</v>
      </c>
      <c r="I58" s="310"/>
      <c r="J58" s="302" t="str">
        <f>IF($E$9&lt;&gt;"",$E$9*10+1,"")</f>
        <v/>
      </c>
      <c r="K58" s="308" t="str">
        <f>IF(F9&lt;&gt;"",J58,"")</f>
        <v/>
      </c>
      <c r="L58" s="71"/>
    </row>
    <row r="59" spans="4:12" ht="15" customHeight="1" x14ac:dyDescent="0.3">
      <c r="D59" s="302">
        <f>D58+1</f>
        <v>11</v>
      </c>
      <c r="J59" s="302" t="e">
        <f>J58+1</f>
        <v>#VALUE!</v>
      </c>
      <c r="K59" s="308" t="str">
        <f>IFERROR(IF(J59&lt;$G$9+$J$58,J59,""),"")</f>
        <v/>
      </c>
      <c r="L59" s="71"/>
    </row>
    <row r="60" spans="4:12" ht="15" customHeight="1" x14ac:dyDescent="0.3">
      <c r="D60" s="302">
        <f>IF($E$11&lt;&gt;"",$E$11*10+1,0)</f>
        <v>0</v>
      </c>
      <c r="I60" s="302">
        <f>IF($E$12&lt;&gt;"",$E$12*10+1,0)</f>
        <v>0</v>
      </c>
      <c r="J60" s="302" t="e">
        <f t="shared" ref="J60:J66" si="16">J59+1</f>
        <v>#VALUE!</v>
      </c>
      <c r="K60" s="308" t="str">
        <f t="shared" ref="K60:K66" si="17">IFERROR(IF(J60&lt;$G$9+$J$58,J60,""),"")</f>
        <v/>
      </c>
      <c r="L60" s="71"/>
    </row>
    <row r="61" spans="4:12" ht="15" customHeight="1" x14ac:dyDescent="0.3">
      <c r="D61" s="302">
        <f>D60+1</f>
        <v>1</v>
      </c>
      <c r="I61" s="302">
        <f>I60+1</f>
        <v>1</v>
      </c>
      <c r="J61" s="302" t="e">
        <f t="shared" si="16"/>
        <v>#VALUE!</v>
      </c>
      <c r="K61" s="308" t="str">
        <f t="shared" si="17"/>
        <v/>
      </c>
      <c r="L61" s="71"/>
    </row>
    <row r="62" spans="4:12" ht="15" customHeight="1" x14ac:dyDescent="0.3">
      <c r="D62" s="302">
        <f t="shared" ref="D62:D68" si="18">D61+1</f>
        <v>2</v>
      </c>
      <c r="I62" s="302">
        <f t="shared" ref="I62:I68" si="19">I61+1</f>
        <v>2</v>
      </c>
      <c r="J62" s="302" t="e">
        <f t="shared" si="16"/>
        <v>#VALUE!</v>
      </c>
      <c r="K62" s="308" t="str">
        <f t="shared" si="17"/>
        <v/>
      </c>
      <c r="L62" s="71"/>
    </row>
    <row r="63" spans="4:12" ht="15" customHeight="1" x14ac:dyDescent="0.3">
      <c r="D63" s="302">
        <f t="shared" si="18"/>
        <v>3</v>
      </c>
      <c r="I63" s="302">
        <f t="shared" si="19"/>
        <v>3</v>
      </c>
      <c r="J63" s="302" t="e">
        <f t="shared" si="16"/>
        <v>#VALUE!</v>
      </c>
      <c r="K63" s="308" t="str">
        <f t="shared" si="17"/>
        <v/>
      </c>
      <c r="L63" s="71"/>
    </row>
    <row r="64" spans="4:12" ht="15" customHeight="1" x14ac:dyDescent="0.3">
      <c r="D64" s="302">
        <f t="shared" si="18"/>
        <v>4</v>
      </c>
      <c r="I64" s="302">
        <f t="shared" si="19"/>
        <v>4</v>
      </c>
      <c r="J64" s="302" t="e">
        <f t="shared" si="16"/>
        <v>#VALUE!</v>
      </c>
      <c r="K64" s="308" t="str">
        <f t="shared" si="17"/>
        <v/>
      </c>
      <c r="L64" s="71"/>
    </row>
    <row r="65" spans="4:12" ht="15" customHeight="1" x14ac:dyDescent="0.3">
      <c r="D65" s="302">
        <f t="shared" si="18"/>
        <v>5</v>
      </c>
      <c r="I65" s="302">
        <f t="shared" si="19"/>
        <v>5</v>
      </c>
      <c r="J65" s="302" t="e">
        <f t="shared" si="16"/>
        <v>#VALUE!</v>
      </c>
      <c r="K65" s="308" t="str">
        <f t="shared" si="17"/>
        <v/>
      </c>
      <c r="L65" s="71"/>
    </row>
    <row r="66" spans="4:12" ht="15" customHeight="1" x14ac:dyDescent="0.3">
      <c r="D66" s="302">
        <f t="shared" si="18"/>
        <v>6</v>
      </c>
      <c r="I66" s="302">
        <f t="shared" si="19"/>
        <v>6</v>
      </c>
      <c r="J66" s="302" t="e">
        <f t="shared" si="16"/>
        <v>#VALUE!</v>
      </c>
      <c r="K66" s="308" t="str">
        <f t="shared" si="17"/>
        <v/>
      </c>
      <c r="L66" s="71"/>
    </row>
    <row r="67" spans="4:12" ht="15" customHeight="1" x14ac:dyDescent="0.3">
      <c r="D67" s="302">
        <f t="shared" si="18"/>
        <v>7</v>
      </c>
      <c r="I67" s="302">
        <f t="shared" si="19"/>
        <v>7</v>
      </c>
    </row>
    <row r="68" spans="4:12" ht="15" customHeight="1" x14ac:dyDescent="0.3">
      <c r="D68" s="302">
        <f t="shared" si="18"/>
        <v>8</v>
      </c>
      <c r="I68" s="302">
        <f t="shared" si="19"/>
        <v>8</v>
      </c>
    </row>
    <row r="69" spans="4:12" ht="42" customHeight="1" x14ac:dyDescent="0.3">
      <c r="D69" s="302">
        <f>D68+1</f>
        <v>9</v>
      </c>
      <c r="K69" s="426" t="str">
        <f>IF($F$10&lt;&gt;"","THEMATIQUE : "&amp;E10&amp;" - "&amp;F10,"")</f>
        <v/>
      </c>
      <c r="L69" s="426"/>
    </row>
    <row r="70" spans="4:12" s="311" customFormat="1" ht="15" customHeight="1" x14ac:dyDescent="0.3">
      <c r="D70" s="310">
        <f>D69+1</f>
        <v>10</v>
      </c>
      <c r="I70" s="310"/>
      <c r="J70" s="310"/>
      <c r="K70" s="305" t="str">
        <f>IF($F$10&lt;&gt;"","Code","")</f>
        <v/>
      </c>
      <c r="L70" s="305" t="str">
        <f>IF($F$10&lt;&gt;"","libellé","")</f>
        <v/>
      </c>
    </row>
    <row r="71" spans="4:12" ht="15" customHeight="1" x14ac:dyDescent="0.3">
      <c r="D71" s="302">
        <f>D70+1</f>
        <v>11</v>
      </c>
      <c r="J71" s="302" t="str">
        <f>IF($E$10&lt;&gt;"",$E$10*10+1,"")</f>
        <v/>
      </c>
      <c r="K71" s="308" t="str">
        <f>IF(F10&lt;&gt;"",J71,"")</f>
        <v/>
      </c>
      <c r="L71" s="71"/>
    </row>
    <row r="72" spans="4:12" ht="15" customHeight="1" x14ac:dyDescent="0.3">
      <c r="D72" s="302">
        <f>IF($E$13&lt;&gt;"",$E$13*10+1,0)</f>
        <v>0</v>
      </c>
      <c r="I72" s="302">
        <f>IF($E$14&lt;&gt;"",$E$14*10+1,0)</f>
        <v>0</v>
      </c>
      <c r="J72" s="302" t="e">
        <f>J71+1</f>
        <v>#VALUE!</v>
      </c>
      <c r="K72" s="308" t="str">
        <f>IFERROR(IF(J72&lt;$G$10+$J$71,J72,""),"")</f>
        <v/>
      </c>
      <c r="L72" s="71"/>
    </row>
    <row r="73" spans="4:12" ht="15" customHeight="1" x14ac:dyDescent="0.3">
      <c r="D73" s="302">
        <f>D72+1</f>
        <v>1</v>
      </c>
      <c r="I73" s="302">
        <f>I72+1</f>
        <v>1</v>
      </c>
      <c r="J73" s="302" t="e">
        <f t="shared" ref="J73:J79" si="20">J72+1</f>
        <v>#VALUE!</v>
      </c>
      <c r="K73" s="308" t="str">
        <f t="shared" ref="K73:K79" si="21">IFERROR(IF(J73&lt;$G$10+$J$71,J73,""),"")</f>
        <v/>
      </c>
      <c r="L73" s="71"/>
    </row>
    <row r="74" spans="4:12" ht="15" customHeight="1" x14ac:dyDescent="0.3">
      <c r="D74" s="302">
        <f t="shared" ref="D74:D80" si="22">D73+1</f>
        <v>2</v>
      </c>
      <c r="I74" s="302">
        <f t="shared" ref="I74:I80" si="23">I73+1</f>
        <v>2</v>
      </c>
      <c r="J74" s="302" t="e">
        <f t="shared" si="20"/>
        <v>#VALUE!</v>
      </c>
      <c r="K74" s="308" t="str">
        <f t="shared" si="21"/>
        <v/>
      </c>
      <c r="L74" s="71"/>
    </row>
    <row r="75" spans="4:12" ht="15" customHeight="1" x14ac:dyDescent="0.3">
      <c r="D75" s="302">
        <f t="shared" si="22"/>
        <v>3</v>
      </c>
      <c r="I75" s="302">
        <f t="shared" si="23"/>
        <v>3</v>
      </c>
      <c r="J75" s="302" t="e">
        <f t="shared" si="20"/>
        <v>#VALUE!</v>
      </c>
      <c r="K75" s="308" t="str">
        <f t="shared" si="21"/>
        <v/>
      </c>
      <c r="L75" s="71"/>
    </row>
    <row r="76" spans="4:12" ht="15" customHeight="1" x14ac:dyDescent="0.3">
      <c r="D76" s="302">
        <f t="shared" si="22"/>
        <v>4</v>
      </c>
      <c r="I76" s="302">
        <f t="shared" si="23"/>
        <v>4</v>
      </c>
      <c r="J76" s="302" t="e">
        <f t="shared" si="20"/>
        <v>#VALUE!</v>
      </c>
      <c r="K76" s="308" t="str">
        <f t="shared" si="21"/>
        <v/>
      </c>
      <c r="L76" s="71"/>
    </row>
    <row r="77" spans="4:12" ht="15" customHeight="1" x14ac:dyDescent="0.3">
      <c r="D77" s="302">
        <f t="shared" si="22"/>
        <v>5</v>
      </c>
      <c r="I77" s="302">
        <f t="shared" si="23"/>
        <v>5</v>
      </c>
      <c r="J77" s="302" t="e">
        <f t="shared" si="20"/>
        <v>#VALUE!</v>
      </c>
      <c r="K77" s="308" t="str">
        <f t="shared" si="21"/>
        <v/>
      </c>
      <c r="L77" s="71"/>
    </row>
    <row r="78" spans="4:12" ht="15" customHeight="1" x14ac:dyDescent="0.3">
      <c r="D78" s="302">
        <f t="shared" si="22"/>
        <v>6</v>
      </c>
      <c r="I78" s="302">
        <f t="shared" si="23"/>
        <v>6</v>
      </c>
      <c r="J78" s="302" t="e">
        <f t="shared" si="20"/>
        <v>#VALUE!</v>
      </c>
      <c r="K78" s="308" t="str">
        <f t="shared" si="21"/>
        <v/>
      </c>
      <c r="L78" s="71"/>
    </row>
    <row r="79" spans="4:12" ht="15" customHeight="1" x14ac:dyDescent="0.3">
      <c r="D79" s="302">
        <f t="shared" si="22"/>
        <v>7</v>
      </c>
      <c r="I79" s="302">
        <f t="shared" si="23"/>
        <v>7</v>
      </c>
      <c r="J79" s="302" t="e">
        <f t="shared" si="20"/>
        <v>#VALUE!</v>
      </c>
      <c r="K79" s="308" t="str">
        <f t="shared" si="21"/>
        <v/>
      </c>
      <c r="L79" s="71"/>
    </row>
    <row r="80" spans="4:12" ht="15" customHeight="1" x14ac:dyDescent="0.3">
      <c r="D80" s="302">
        <f t="shared" si="22"/>
        <v>8</v>
      </c>
      <c r="I80" s="302">
        <f t="shared" si="23"/>
        <v>8</v>
      </c>
    </row>
    <row r="81" spans="4:12" ht="15" customHeight="1" x14ac:dyDescent="0.3">
      <c r="D81" s="302">
        <f>D80+1</f>
        <v>9</v>
      </c>
      <c r="I81" s="302">
        <f>I80+1</f>
        <v>9</v>
      </c>
    </row>
    <row r="82" spans="4:12" s="311" customFormat="1" ht="42" customHeight="1" x14ac:dyDescent="0.3">
      <c r="D82" s="310">
        <f>D81+1</f>
        <v>10</v>
      </c>
      <c r="I82" s="310"/>
      <c r="J82" s="310"/>
      <c r="K82" s="426" t="str">
        <f>IF($F$11&lt;&gt;"","THEMATIQUE : "&amp;E11&amp;" - "&amp;F11,"")</f>
        <v/>
      </c>
      <c r="L82" s="426"/>
    </row>
    <row r="83" spans="4:12" ht="15" customHeight="1" x14ac:dyDescent="0.3">
      <c r="D83" s="302">
        <f>D82+1</f>
        <v>11</v>
      </c>
      <c r="K83" s="305" t="str">
        <f>IF($F$11&lt;&gt;"","Code","")</f>
        <v/>
      </c>
      <c r="L83" s="305" t="str">
        <f>IF($F$11&lt;&gt;"","libellé","")</f>
        <v/>
      </c>
    </row>
    <row r="84" spans="4:12" ht="15" customHeight="1" x14ac:dyDescent="0.3">
      <c r="D84" s="302">
        <f>IF($E$15&lt;&gt;"",$E$15*10+1,0)</f>
        <v>0</v>
      </c>
      <c r="I84" s="302">
        <f>IF($E$16&lt;&gt;"",$E$16*10+1,0)</f>
        <v>0</v>
      </c>
      <c r="J84" s="302" t="str">
        <f>IF($E$11&lt;&gt;"",$E$11*10+1,"")</f>
        <v/>
      </c>
      <c r="K84" s="308" t="str">
        <f>IF(F11&lt;&gt;"",J84,"")</f>
        <v/>
      </c>
      <c r="L84" s="71"/>
    </row>
    <row r="85" spans="4:12" ht="15" customHeight="1" x14ac:dyDescent="0.3">
      <c r="D85" s="302">
        <f>D84+1</f>
        <v>1</v>
      </c>
      <c r="I85" s="302">
        <f>I84+1</f>
        <v>1</v>
      </c>
      <c r="J85" s="302" t="e">
        <f>J84+1</f>
        <v>#VALUE!</v>
      </c>
      <c r="K85" s="308" t="str">
        <f>IFERROR(IF(J85&lt;$G$11+$J$84,J85,""),"")</f>
        <v/>
      </c>
      <c r="L85" s="71"/>
    </row>
    <row r="86" spans="4:12" ht="15" customHeight="1" x14ac:dyDescent="0.3">
      <c r="D86" s="302">
        <f t="shared" ref="D86:D92" si="24">D85+1</f>
        <v>2</v>
      </c>
      <c r="I86" s="302">
        <f t="shared" ref="I86:J92" si="25">I85+1</f>
        <v>2</v>
      </c>
      <c r="J86" s="302" t="e">
        <f t="shared" si="25"/>
        <v>#VALUE!</v>
      </c>
      <c r="K86" s="308" t="str">
        <f t="shared" ref="K86:K92" si="26">IFERROR(IF(J86&lt;$G$11+$J$84,J86,""),"")</f>
        <v/>
      </c>
      <c r="L86" s="71"/>
    </row>
    <row r="87" spans="4:12" ht="15" customHeight="1" x14ac:dyDescent="0.3">
      <c r="D87" s="302">
        <f t="shared" si="24"/>
        <v>3</v>
      </c>
      <c r="I87" s="302">
        <f t="shared" si="25"/>
        <v>3</v>
      </c>
      <c r="J87" s="302" t="e">
        <f t="shared" si="25"/>
        <v>#VALUE!</v>
      </c>
      <c r="K87" s="308" t="str">
        <f t="shared" si="26"/>
        <v/>
      </c>
      <c r="L87" s="71"/>
    </row>
    <row r="88" spans="4:12" ht="15" customHeight="1" x14ac:dyDescent="0.3">
      <c r="D88" s="302">
        <f t="shared" si="24"/>
        <v>4</v>
      </c>
      <c r="I88" s="302">
        <f t="shared" si="25"/>
        <v>4</v>
      </c>
      <c r="J88" s="302" t="e">
        <f t="shared" si="25"/>
        <v>#VALUE!</v>
      </c>
      <c r="K88" s="308" t="str">
        <f t="shared" si="26"/>
        <v/>
      </c>
      <c r="L88" s="71"/>
    </row>
    <row r="89" spans="4:12" ht="15" customHeight="1" x14ac:dyDescent="0.3">
      <c r="D89" s="302">
        <f t="shared" si="24"/>
        <v>5</v>
      </c>
      <c r="I89" s="302">
        <f t="shared" si="25"/>
        <v>5</v>
      </c>
      <c r="J89" s="302" t="e">
        <f t="shared" si="25"/>
        <v>#VALUE!</v>
      </c>
      <c r="K89" s="308" t="str">
        <f t="shared" si="26"/>
        <v/>
      </c>
      <c r="L89" s="71"/>
    </row>
    <row r="90" spans="4:12" ht="15" customHeight="1" x14ac:dyDescent="0.3">
      <c r="D90" s="302">
        <f t="shared" si="24"/>
        <v>6</v>
      </c>
      <c r="I90" s="302">
        <f t="shared" si="25"/>
        <v>6</v>
      </c>
      <c r="J90" s="302" t="e">
        <f t="shared" si="25"/>
        <v>#VALUE!</v>
      </c>
      <c r="K90" s="308" t="str">
        <f t="shared" si="26"/>
        <v/>
      </c>
      <c r="L90" s="71"/>
    </row>
    <row r="91" spans="4:12" ht="15" customHeight="1" x14ac:dyDescent="0.3">
      <c r="D91" s="302">
        <f t="shared" si="24"/>
        <v>7</v>
      </c>
      <c r="I91" s="302">
        <f t="shared" si="25"/>
        <v>7</v>
      </c>
      <c r="J91" s="302" t="e">
        <f t="shared" si="25"/>
        <v>#VALUE!</v>
      </c>
      <c r="K91" s="308" t="str">
        <f t="shared" si="26"/>
        <v/>
      </c>
      <c r="L91" s="71"/>
    </row>
    <row r="92" spans="4:12" ht="15" customHeight="1" x14ac:dyDescent="0.3">
      <c r="D92" s="302">
        <f t="shared" si="24"/>
        <v>8</v>
      </c>
      <c r="I92" s="302">
        <f t="shared" si="25"/>
        <v>8</v>
      </c>
      <c r="J92" s="302" t="e">
        <f t="shared" si="25"/>
        <v>#VALUE!</v>
      </c>
      <c r="K92" s="308" t="str">
        <f t="shared" si="26"/>
        <v/>
      </c>
      <c r="L92" s="71"/>
    </row>
    <row r="93" spans="4:12" ht="15" customHeight="1" x14ac:dyDescent="0.3">
      <c r="D93" s="302">
        <f>D92+1</f>
        <v>9</v>
      </c>
      <c r="I93" s="302">
        <f>I92+1</f>
        <v>9</v>
      </c>
    </row>
    <row r="94" spans="4:12" ht="15" customHeight="1" x14ac:dyDescent="0.3">
      <c r="E94"/>
    </row>
    <row r="95" spans="4:12" ht="42" customHeight="1" x14ac:dyDescent="0.3">
      <c r="E95"/>
      <c r="K95" s="426" t="str">
        <f>IF($F$12&lt;&gt;"","THEMATIQUE : "&amp;E12&amp;" - "&amp;F12,"")</f>
        <v/>
      </c>
      <c r="L95" s="426"/>
    </row>
    <row r="96" spans="4:12" ht="15" customHeight="1" x14ac:dyDescent="0.3">
      <c r="K96" s="305" t="str">
        <f>IF($F$12&lt;&gt;"","Code","")</f>
        <v/>
      </c>
      <c r="L96" s="305" t="str">
        <f>IF($F$12&lt;&gt;"","libellé","")</f>
        <v/>
      </c>
    </row>
    <row r="97" spans="5:12" ht="15" customHeight="1" x14ac:dyDescent="0.3">
      <c r="J97" s="302" t="str">
        <f>IF($E$12&lt;&gt;"",$E$12*10+1,"")</f>
        <v/>
      </c>
      <c r="K97" s="308" t="str">
        <f>IF(F12&lt;&gt;"",J97,"")</f>
        <v/>
      </c>
      <c r="L97" s="71"/>
    </row>
    <row r="98" spans="5:12" ht="15" customHeight="1" x14ac:dyDescent="0.3">
      <c r="J98" s="302" t="e">
        <f>J97+1</f>
        <v>#VALUE!</v>
      </c>
      <c r="K98" s="308" t="str">
        <f>IFERROR(IF(J98&lt;$G$12+$J$97,J98,""),"")</f>
        <v/>
      </c>
      <c r="L98" s="71"/>
    </row>
    <row r="99" spans="5:12" ht="15" customHeight="1" x14ac:dyDescent="0.3">
      <c r="J99" s="302" t="e">
        <f t="shared" ref="J99:J105" si="27">J98+1</f>
        <v>#VALUE!</v>
      </c>
      <c r="K99" s="308" t="str">
        <f t="shared" ref="K99:K104" si="28">IFERROR(IF(J99&lt;$G$12+$J$97,J99,""),"")</f>
        <v/>
      </c>
    </row>
    <row r="100" spans="5:12" ht="15" customHeight="1" x14ac:dyDescent="0.3">
      <c r="J100" s="302" t="e">
        <f t="shared" si="27"/>
        <v>#VALUE!</v>
      </c>
      <c r="K100" s="308" t="str">
        <f t="shared" si="28"/>
        <v/>
      </c>
      <c r="L100" s="71"/>
    </row>
    <row r="101" spans="5:12" ht="15" customHeight="1" x14ac:dyDescent="0.3">
      <c r="J101" s="302" t="e">
        <f t="shared" si="27"/>
        <v>#VALUE!</v>
      </c>
      <c r="K101" s="308" t="str">
        <f t="shared" si="28"/>
        <v/>
      </c>
      <c r="L101" s="71"/>
    </row>
    <row r="102" spans="5:12" ht="15" customHeight="1" x14ac:dyDescent="0.3">
      <c r="J102" s="302" t="e">
        <f t="shared" si="27"/>
        <v>#VALUE!</v>
      </c>
      <c r="K102" s="308" t="str">
        <f t="shared" si="28"/>
        <v/>
      </c>
      <c r="L102" s="71"/>
    </row>
    <row r="103" spans="5:12" ht="15" customHeight="1" x14ac:dyDescent="0.3">
      <c r="J103" s="302" t="e">
        <f t="shared" si="27"/>
        <v>#VALUE!</v>
      </c>
      <c r="K103" s="308" t="str">
        <f t="shared" si="28"/>
        <v/>
      </c>
      <c r="L103" s="71"/>
    </row>
    <row r="104" spans="5:12" ht="15" customHeight="1" x14ac:dyDescent="0.3">
      <c r="J104" s="302" t="e">
        <f t="shared" si="27"/>
        <v>#VALUE!</v>
      </c>
      <c r="K104" s="308" t="str">
        <f t="shared" si="28"/>
        <v/>
      </c>
      <c r="L104" s="71"/>
    </row>
    <row r="105" spans="5:12" ht="15" customHeight="1" x14ac:dyDescent="0.3">
      <c r="J105" s="302" t="e">
        <f t="shared" si="27"/>
        <v>#VALUE!</v>
      </c>
      <c r="K105" s="308">
        <v>89</v>
      </c>
      <c r="L105" s="71"/>
    </row>
    <row r="106" spans="5:12" ht="15" customHeight="1" x14ac:dyDescent="0.3"/>
    <row r="107" spans="5:12" ht="15" customHeight="1" x14ac:dyDescent="0.3">
      <c r="E107"/>
    </row>
    <row r="108" spans="5:12" ht="42" customHeight="1" x14ac:dyDescent="0.3">
      <c r="K108" s="426" t="str">
        <f>IF($F$13&lt;&gt;"","THEMATIQUE : "&amp;E13&amp;" - "&amp;F13,"")</f>
        <v/>
      </c>
      <c r="L108" s="426"/>
    </row>
    <row r="109" spans="5:12" ht="15" customHeight="1" x14ac:dyDescent="0.3">
      <c r="K109" s="305" t="str">
        <f>IF($G$13&lt;&gt;"","Code","")</f>
        <v/>
      </c>
      <c r="L109" s="305" t="str">
        <f>IF($G$13&lt;&gt;"","libellé","")</f>
        <v/>
      </c>
    </row>
    <row r="110" spans="5:12" ht="15" customHeight="1" x14ac:dyDescent="0.3">
      <c r="J110" s="302" t="str">
        <f>IF($E$13&lt;&gt;"",$E$13*10+1,"")</f>
        <v/>
      </c>
      <c r="K110" s="308" t="str">
        <f>IF(F13&lt;&gt;"",J110,"")</f>
        <v/>
      </c>
      <c r="L110" s="71"/>
    </row>
    <row r="111" spans="5:12" ht="15" customHeight="1" x14ac:dyDescent="0.3">
      <c r="J111" s="302" t="e">
        <f>J110+1</f>
        <v>#VALUE!</v>
      </c>
      <c r="K111" s="308" t="str">
        <f>IFERROR(IF(J111&lt;$G$13+$J$110,J111,""),"")</f>
        <v/>
      </c>
    </row>
    <row r="112" spans="5:12" ht="15" customHeight="1" x14ac:dyDescent="0.3">
      <c r="J112" s="302" t="e">
        <f t="shared" ref="J112:J118" si="29">J111+1</f>
        <v>#VALUE!</v>
      </c>
      <c r="K112" s="308" t="str">
        <f t="shared" ref="K112:K118" si="30">IFERROR(IF(J112&lt;$G$13+$J$110,J112,""),"")</f>
        <v/>
      </c>
      <c r="L112" s="71"/>
    </row>
    <row r="113" spans="5:12" ht="15" customHeight="1" x14ac:dyDescent="0.3">
      <c r="J113" s="302" t="e">
        <f t="shared" si="29"/>
        <v>#VALUE!</v>
      </c>
      <c r="K113" s="308" t="str">
        <f t="shared" si="30"/>
        <v/>
      </c>
      <c r="L113" s="71"/>
    </row>
    <row r="114" spans="5:12" ht="15" customHeight="1" x14ac:dyDescent="0.3">
      <c r="J114" s="302" t="e">
        <f t="shared" si="29"/>
        <v>#VALUE!</v>
      </c>
      <c r="K114" s="308" t="str">
        <f t="shared" si="30"/>
        <v/>
      </c>
      <c r="L114" s="71"/>
    </row>
    <row r="115" spans="5:12" ht="15" customHeight="1" x14ac:dyDescent="0.3">
      <c r="J115" s="302" t="e">
        <f t="shared" si="29"/>
        <v>#VALUE!</v>
      </c>
      <c r="K115" s="308" t="str">
        <f t="shared" si="30"/>
        <v/>
      </c>
      <c r="L115" s="71"/>
    </row>
    <row r="116" spans="5:12" ht="15" customHeight="1" x14ac:dyDescent="0.3">
      <c r="J116" s="302" t="e">
        <f t="shared" si="29"/>
        <v>#VALUE!</v>
      </c>
      <c r="K116" s="308" t="str">
        <f t="shared" si="30"/>
        <v/>
      </c>
      <c r="L116" s="71"/>
    </row>
    <row r="117" spans="5:12" ht="15" customHeight="1" x14ac:dyDescent="0.3">
      <c r="J117" s="302" t="e">
        <f t="shared" si="29"/>
        <v>#VALUE!</v>
      </c>
      <c r="K117" s="308" t="str">
        <f t="shared" si="30"/>
        <v/>
      </c>
      <c r="L117" s="71"/>
    </row>
    <row r="118" spans="5:12" ht="15" customHeight="1" x14ac:dyDescent="0.3">
      <c r="J118" s="302" t="e">
        <f t="shared" si="29"/>
        <v>#VALUE!</v>
      </c>
      <c r="K118" s="308" t="str">
        <f t="shared" si="30"/>
        <v/>
      </c>
      <c r="L118" s="71"/>
    </row>
    <row r="119" spans="5:12" ht="15" customHeight="1" x14ac:dyDescent="0.3">
      <c r="E119"/>
    </row>
    <row r="120" spans="5:12" ht="15" customHeight="1" x14ac:dyDescent="0.3"/>
    <row r="121" spans="5:12" ht="42" customHeight="1" x14ac:dyDescent="0.3">
      <c r="K121" s="426" t="str">
        <f>IF($F$14&lt;&gt;"","THEMATIQUE : "&amp;E14&amp;" - "&amp;F14,"")</f>
        <v/>
      </c>
      <c r="L121" s="426"/>
    </row>
    <row r="122" spans="5:12" ht="15" customHeight="1" x14ac:dyDescent="0.3">
      <c r="K122" s="305" t="str">
        <f>IF($G$14&lt;&gt;"","Code","")</f>
        <v/>
      </c>
      <c r="L122" s="305" t="str">
        <f>IF($G$14&lt;&gt;"","libellé","")</f>
        <v/>
      </c>
    </row>
    <row r="123" spans="5:12" ht="15" customHeight="1" x14ac:dyDescent="0.3">
      <c r="J123" s="302" t="str">
        <f>IF($E$14&lt;&gt;"",$E$14*10+1,"")</f>
        <v/>
      </c>
      <c r="K123" s="308" t="str">
        <f>IF(F14&lt;&gt;"",J123,"")</f>
        <v/>
      </c>
      <c r="L123" s="71"/>
    </row>
    <row r="124" spans="5:12" ht="15" customHeight="1" x14ac:dyDescent="0.3">
      <c r="J124" s="302" t="e">
        <f>J123+1</f>
        <v>#VALUE!</v>
      </c>
      <c r="K124" s="308" t="str">
        <f t="shared" ref="K124:K131" si="31">IFERROR(IF(J124&lt;$G$14+$J$123,J124,""),"")</f>
        <v/>
      </c>
      <c r="L124" s="71"/>
    </row>
    <row r="125" spans="5:12" ht="15" customHeight="1" x14ac:dyDescent="0.3">
      <c r="J125" s="302" t="e">
        <f t="shared" ref="J125:J131" si="32">J124+1</f>
        <v>#VALUE!</v>
      </c>
      <c r="K125" s="308" t="str">
        <f t="shared" si="31"/>
        <v/>
      </c>
      <c r="L125" s="71"/>
    </row>
    <row r="126" spans="5:12" ht="15" customHeight="1" x14ac:dyDescent="0.3">
      <c r="J126" s="302" t="e">
        <f t="shared" si="32"/>
        <v>#VALUE!</v>
      </c>
      <c r="K126" s="308" t="str">
        <f t="shared" si="31"/>
        <v/>
      </c>
      <c r="L126" s="71"/>
    </row>
    <row r="127" spans="5:12" ht="15" customHeight="1" x14ac:dyDescent="0.3">
      <c r="J127" s="302" t="e">
        <f t="shared" si="32"/>
        <v>#VALUE!</v>
      </c>
      <c r="K127" s="308" t="str">
        <f t="shared" si="31"/>
        <v/>
      </c>
      <c r="L127" s="71"/>
    </row>
    <row r="128" spans="5:12" ht="15" customHeight="1" x14ac:dyDescent="0.3">
      <c r="J128" s="302" t="e">
        <f t="shared" si="32"/>
        <v>#VALUE!</v>
      </c>
      <c r="K128" s="308" t="str">
        <f t="shared" si="31"/>
        <v/>
      </c>
      <c r="L128" s="71"/>
    </row>
    <row r="129" spans="5:12" ht="15" customHeight="1" x14ac:dyDescent="0.3">
      <c r="J129" s="302" t="e">
        <f t="shared" si="32"/>
        <v>#VALUE!</v>
      </c>
      <c r="K129" s="308" t="str">
        <f t="shared" si="31"/>
        <v/>
      </c>
      <c r="L129" s="71"/>
    </row>
    <row r="130" spans="5:12" ht="15" customHeight="1" x14ac:dyDescent="0.3">
      <c r="J130" s="302" t="e">
        <f t="shared" si="32"/>
        <v>#VALUE!</v>
      </c>
      <c r="K130" s="308" t="str">
        <f t="shared" si="31"/>
        <v/>
      </c>
      <c r="L130" s="71"/>
    </row>
    <row r="131" spans="5:12" ht="15" customHeight="1" x14ac:dyDescent="0.3">
      <c r="E131"/>
      <c r="J131" s="302" t="e">
        <f t="shared" si="32"/>
        <v>#VALUE!</v>
      </c>
      <c r="K131" s="308" t="str">
        <f t="shared" si="31"/>
        <v/>
      </c>
      <c r="L131" s="71"/>
    </row>
    <row r="132" spans="5:12" ht="15" customHeight="1" x14ac:dyDescent="0.3"/>
    <row r="133" spans="5:12" ht="15" customHeight="1" x14ac:dyDescent="0.3"/>
    <row r="134" spans="5:12" ht="42" customHeight="1" x14ac:dyDescent="0.3">
      <c r="K134" s="426" t="str">
        <f>IF($F$15&lt;&gt;"","THEMATIQUE : "&amp;E15&amp;" - "&amp;F15,"")</f>
        <v/>
      </c>
      <c r="L134" s="426"/>
    </row>
    <row r="135" spans="5:12" ht="15" customHeight="1" x14ac:dyDescent="0.3">
      <c r="K135" s="308" t="str">
        <f>IF($G$14&lt;&gt;"","Code","")</f>
        <v/>
      </c>
      <c r="L135" s="305" t="str">
        <f>IF($F$15&lt;&gt;"","libellé","")</f>
        <v/>
      </c>
    </row>
    <row r="136" spans="5:12" ht="15" customHeight="1" x14ac:dyDescent="0.3">
      <c r="J136" s="302" t="str">
        <f>IF($E$15&lt;&gt;"",$E$15*10+1,"")</f>
        <v/>
      </c>
      <c r="K136" s="308" t="str">
        <f>IF(F15&lt;&gt;"",J136,"")</f>
        <v/>
      </c>
      <c r="L136" s="71"/>
    </row>
    <row r="137" spans="5:12" ht="15" customHeight="1" x14ac:dyDescent="0.3">
      <c r="I137" s="25"/>
      <c r="J137" s="302" t="e">
        <f>J136+1</f>
        <v>#VALUE!</v>
      </c>
      <c r="K137" s="308" t="str">
        <f>IFERROR(IF(J137&lt;$G$15+$J$136,J137,""),"")</f>
        <v/>
      </c>
      <c r="L137" s="71"/>
    </row>
    <row r="138" spans="5:12" ht="15" customHeight="1" x14ac:dyDescent="0.3">
      <c r="J138" s="302" t="e">
        <f t="shared" ref="J138:J144" si="33">J137+1</f>
        <v>#VALUE!</v>
      </c>
      <c r="K138" s="308" t="str">
        <f t="shared" ref="K138:K144" si="34">IFERROR(IF(J138&lt;$G$15+$J$136,J138,""),"")</f>
        <v/>
      </c>
      <c r="L138" s="71"/>
    </row>
    <row r="139" spans="5:12" ht="15" customHeight="1" x14ac:dyDescent="0.3">
      <c r="J139" s="302" t="e">
        <f t="shared" si="33"/>
        <v>#VALUE!</v>
      </c>
      <c r="K139" s="308" t="str">
        <f t="shared" si="34"/>
        <v/>
      </c>
      <c r="L139" s="71"/>
    </row>
    <row r="140" spans="5:12" ht="15" customHeight="1" x14ac:dyDescent="0.3">
      <c r="J140" s="302" t="e">
        <f t="shared" si="33"/>
        <v>#VALUE!</v>
      </c>
      <c r="K140" s="308" t="str">
        <f t="shared" si="34"/>
        <v/>
      </c>
      <c r="L140" s="71"/>
    </row>
    <row r="141" spans="5:12" ht="15" customHeight="1" x14ac:dyDescent="0.3">
      <c r="J141" s="302" t="e">
        <f t="shared" si="33"/>
        <v>#VALUE!</v>
      </c>
      <c r="K141" s="308" t="str">
        <f t="shared" si="34"/>
        <v/>
      </c>
      <c r="L141" s="71"/>
    </row>
    <row r="142" spans="5:12" ht="15" customHeight="1" x14ac:dyDescent="0.3">
      <c r="J142" s="302" t="e">
        <f t="shared" si="33"/>
        <v>#VALUE!</v>
      </c>
      <c r="K142" s="308" t="str">
        <f t="shared" si="34"/>
        <v/>
      </c>
      <c r="L142" s="71"/>
    </row>
    <row r="143" spans="5:12" ht="15" customHeight="1" x14ac:dyDescent="0.3">
      <c r="E143"/>
      <c r="J143" s="302" t="e">
        <f t="shared" si="33"/>
        <v>#VALUE!</v>
      </c>
      <c r="K143" s="308" t="str">
        <f t="shared" si="34"/>
        <v/>
      </c>
      <c r="L143" s="71"/>
    </row>
    <row r="144" spans="5:12" ht="15" customHeight="1" x14ac:dyDescent="0.3">
      <c r="J144" s="302" t="e">
        <f t="shared" si="33"/>
        <v>#VALUE!</v>
      </c>
      <c r="K144" s="308" t="str">
        <f t="shared" si="34"/>
        <v/>
      </c>
      <c r="L144" s="71"/>
    </row>
    <row r="145" spans="5:12" ht="15" customHeight="1" x14ac:dyDescent="0.3"/>
    <row r="146" spans="5:12" ht="15" customHeight="1" x14ac:dyDescent="0.3"/>
    <row r="147" spans="5:12" ht="42" customHeight="1" x14ac:dyDescent="0.3">
      <c r="K147" s="426" t="str">
        <f>IF($F$16&lt;&gt;"","THEMATIQUE : "&amp;E16&amp;" - "&amp;F16,"")</f>
        <v/>
      </c>
      <c r="L147" s="426"/>
    </row>
    <row r="148" spans="5:12" ht="15" customHeight="1" x14ac:dyDescent="0.3">
      <c r="K148" s="308" t="str">
        <f>IF($G$15&lt;&gt;"","Code","")</f>
        <v/>
      </c>
      <c r="L148" s="305" t="str">
        <f>IF($F$16&lt;&gt;"","libellé","")</f>
        <v/>
      </c>
    </row>
    <row r="149" spans="5:12" ht="15" customHeight="1" x14ac:dyDescent="0.3">
      <c r="J149" s="302" t="str">
        <f>IF($E$16&lt;&gt;"",$E$16*10+1,"")</f>
        <v/>
      </c>
      <c r="K149" s="308" t="str">
        <f>IF(F16&lt;&gt;"",J149,"")</f>
        <v/>
      </c>
      <c r="L149" s="71"/>
    </row>
    <row r="150" spans="5:12" ht="15" customHeight="1" x14ac:dyDescent="0.3">
      <c r="J150" s="302" t="e">
        <f t="shared" ref="J150:J157" si="35">J149+1</f>
        <v>#VALUE!</v>
      </c>
      <c r="K150" s="308" t="str">
        <f>IFERROR(IF(J150&lt;$G$16+$J$149,J150,""),"")</f>
        <v/>
      </c>
      <c r="L150" s="71"/>
    </row>
    <row r="151" spans="5:12" ht="15" customHeight="1" x14ac:dyDescent="0.3">
      <c r="J151" s="302" t="e">
        <f t="shared" si="35"/>
        <v>#VALUE!</v>
      </c>
      <c r="K151" s="308" t="str">
        <f t="shared" ref="K151:K157" si="36">IFERROR(IF(J151&lt;$G$16+$J$149,J151,""),"")</f>
        <v/>
      </c>
      <c r="L151" s="71"/>
    </row>
    <row r="152" spans="5:12" ht="15" customHeight="1" x14ac:dyDescent="0.3">
      <c r="J152" s="302" t="e">
        <f t="shared" si="35"/>
        <v>#VALUE!</v>
      </c>
      <c r="K152" s="308" t="str">
        <f t="shared" si="36"/>
        <v/>
      </c>
      <c r="L152" s="71"/>
    </row>
    <row r="153" spans="5:12" ht="15" customHeight="1" x14ac:dyDescent="0.3">
      <c r="J153" s="302" t="e">
        <f t="shared" si="35"/>
        <v>#VALUE!</v>
      </c>
      <c r="K153" s="308" t="str">
        <f t="shared" si="36"/>
        <v/>
      </c>
      <c r="L153" s="71"/>
    </row>
    <row r="154" spans="5:12" ht="15" customHeight="1" x14ac:dyDescent="0.3">
      <c r="J154" s="302" t="e">
        <f t="shared" si="35"/>
        <v>#VALUE!</v>
      </c>
      <c r="K154" s="308" t="str">
        <f t="shared" si="36"/>
        <v/>
      </c>
      <c r="L154" s="71"/>
    </row>
    <row r="155" spans="5:12" ht="15" customHeight="1" x14ac:dyDescent="0.3">
      <c r="E155"/>
      <c r="J155" s="302" t="e">
        <f t="shared" si="35"/>
        <v>#VALUE!</v>
      </c>
      <c r="K155" s="308" t="str">
        <f t="shared" si="36"/>
        <v/>
      </c>
      <c r="L155" s="71"/>
    </row>
    <row r="156" spans="5:12" ht="15" customHeight="1" x14ac:dyDescent="0.3">
      <c r="E156"/>
      <c r="J156" s="302" t="e">
        <f t="shared" si="35"/>
        <v>#VALUE!</v>
      </c>
      <c r="K156" s="308" t="str">
        <f t="shared" si="36"/>
        <v/>
      </c>
      <c r="L156" s="77"/>
    </row>
    <row r="157" spans="5:12" ht="15" customHeight="1" x14ac:dyDescent="0.3">
      <c r="E157"/>
      <c r="J157" s="302" t="e">
        <f t="shared" si="35"/>
        <v>#VALUE!</v>
      </c>
      <c r="K157" s="308" t="str">
        <f t="shared" si="36"/>
        <v/>
      </c>
      <c r="L157" s="75"/>
    </row>
    <row r="158" spans="5:12" ht="15" customHeight="1" x14ac:dyDescent="0.3">
      <c r="E158"/>
    </row>
    <row r="159" spans="5:12" ht="15" customHeight="1" x14ac:dyDescent="0.3">
      <c r="E159"/>
    </row>
    <row r="160" spans="5:12" ht="15" customHeight="1" x14ac:dyDescent="0.3">
      <c r="E160"/>
    </row>
    <row r="161" spans="5:5" x14ac:dyDescent="0.3">
      <c r="E161"/>
    </row>
    <row r="162" spans="5:5" x14ac:dyDescent="0.3">
      <c r="E162"/>
    </row>
    <row r="163" spans="5:5" x14ac:dyDescent="0.3">
      <c r="E163"/>
    </row>
    <row r="164" spans="5:5" x14ac:dyDescent="0.3">
      <c r="E164"/>
    </row>
    <row r="165" spans="5:5" x14ac:dyDescent="0.3">
      <c r="E165"/>
    </row>
    <row r="166" spans="5:5" x14ac:dyDescent="0.3">
      <c r="E166"/>
    </row>
    <row r="167" spans="5:5" x14ac:dyDescent="0.3">
      <c r="E167"/>
    </row>
    <row r="168" spans="5:5" x14ac:dyDescent="0.3">
      <c r="E168"/>
    </row>
    <row r="169" spans="5:5" x14ac:dyDescent="0.3">
      <c r="E169"/>
    </row>
    <row r="170" spans="5:5" x14ac:dyDescent="0.3">
      <c r="E170"/>
    </row>
    <row r="171" spans="5:5" x14ac:dyDescent="0.3">
      <c r="E171"/>
    </row>
    <row r="172" spans="5:5" x14ac:dyDescent="0.3">
      <c r="E172"/>
    </row>
  </sheetData>
  <sheetProtection algorithmName="SHA-512" hashValue="OHEBf2Tu23ZLE5fhsTw3WV8yKxcB8agj6XUEswxwKxZetNgEfaq4hzlextU+9UkSTVUFbE21a93KSh148SWr9g==" saltValue="zPjE3WN359D9F6Q2mkLq/g==" spinCount="100000" sheet="1" objects="1" scenarios="1" selectLockedCells="1"/>
  <mergeCells count="19">
    <mergeCell ref="G22:G23"/>
    <mergeCell ref="K17:L17"/>
    <mergeCell ref="K3:L4"/>
    <mergeCell ref="K108:L108"/>
    <mergeCell ref="K121:L121"/>
    <mergeCell ref="K134:L134"/>
    <mergeCell ref="K147:L147"/>
    <mergeCell ref="K30:L30"/>
    <mergeCell ref="K43:L43"/>
    <mergeCell ref="K56:L56"/>
    <mergeCell ref="K69:L69"/>
    <mergeCell ref="K82:L82"/>
    <mergeCell ref="K95:L95"/>
    <mergeCell ref="B1:E1"/>
    <mergeCell ref="E3:F3"/>
    <mergeCell ref="G3:G4"/>
    <mergeCell ref="I3:I4"/>
    <mergeCell ref="B9:C16"/>
    <mergeCell ref="H3:H4"/>
  </mergeCells>
  <phoneticPr fontId="31" type="noConversion"/>
  <conditionalFormatting sqref="F5:I16">
    <cfRule type="expression" dxfId="12" priority="13">
      <formula>AND($E5="")</formula>
    </cfRule>
  </conditionalFormatting>
  <conditionalFormatting sqref="L7:L14">
    <cfRule type="expression" dxfId="0" priority="12">
      <formula>AND($K7="")</formula>
    </cfRule>
  </conditionalFormatting>
  <conditionalFormatting sqref="L19:L27">
    <cfRule type="expression" dxfId="11" priority="11">
      <formula>AND($K19="")</formula>
    </cfRule>
  </conditionalFormatting>
  <conditionalFormatting sqref="L32:L40">
    <cfRule type="expression" dxfId="10" priority="10">
      <formula>AND($K32="")</formula>
    </cfRule>
  </conditionalFormatting>
  <conditionalFormatting sqref="L45:L53">
    <cfRule type="expression" dxfId="9" priority="9">
      <formula>AND($K45="")</formula>
    </cfRule>
  </conditionalFormatting>
  <conditionalFormatting sqref="L58:L66">
    <cfRule type="expression" dxfId="8" priority="8">
      <formula>AND($K58="")</formula>
    </cfRule>
  </conditionalFormatting>
  <conditionalFormatting sqref="L71:L79">
    <cfRule type="expression" dxfId="7" priority="7">
      <formula>AND($K71="")</formula>
    </cfRule>
  </conditionalFormatting>
  <conditionalFormatting sqref="L84:L92">
    <cfRule type="expression" dxfId="6" priority="6">
      <formula>AND($K84="")</formula>
    </cfRule>
  </conditionalFormatting>
  <conditionalFormatting sqref="L97:L105">
    <cfRule type="expression" dxfId="5" priority="5">
      <formula>AND($K97="")</formula>
    </cfRule>
  </conditionalFormatting>
  <conditionalFormatting sqref="L110:L118">
    <cfRule type="expression" dxfId="4" priority="4">
      <formula>AND($K110="")</formula>
    </cfRule>
  </conditionalFormatting>
  <conditionalFormatting sqref="L123:L131">
    <cfRule type="expression" dxfId="3" priority="3">
      <formula>AND($K123="")</formula>
    </cfRule>
  </conditionalFormatting>
  <conditionalFormatting sqref="L136:L144">
    <cfRule type="expression" dxfId="2" priority="2">
      <formula>AND($K136="")</formula>
    </cfRule>
  </conditionalFormatting>
  <conditionalFormatting sqref="L149:L157">
    <cfRule type="expression" dxfId="1" priority="1">
      <formula>AND($K149="")</formula>
    </cfRule>
  </conditionalFormatting>
  <dataValidations count="3">
    <dataValidation type="whole" showInputMessage="1" showErrorMessage="1" sqref="G5:H16" xr:uid="{4D21FBC3-273A-4282-84D3-2472C525085D}">
      <formula1>1</formula1>
      <formula2>9</formula2>
    </dataValidation>
    <dataValidation type="whole" allowBlank="1" showInputMessage="1" showErrorMessage="1" sqref="C3" xr:uid="{4E8B9D5D-5127-4826-BDF1-7E63804D2D8C}">
      <formula1>1</formula1>
      <formula2>12</formula2>
    </dataValidation>
    <dataValidation type="whole" operator="lessThanOrEqual" allowBlank="1" showInputMessage="1" showErrorMessage="1" sqref="H17:H20" xr:uid="{E560A880-0899-4598-A806-E4FD543605AE}">
      <formula1>9</formula1>
    </dataValidation>
  </dataValidations>
  <hyperlinks>
    <hyperlink ref="I5" location="'Obs-Rub'!L3" display="'Obs-Rub'!L3" xr:uid="{312EB070-D4C0-4365-BCFB-90C2A6E95006}"/>
    <hyperlink ref="I6:I16" location="'Obs-Rub'!L3" display="'Obs-Rub'!L3" xr:uid="{EE8874B8-9E6E-4FAE-A03A-76C184E7A07C}"/>
    <hyperlink ref="I6" location="'Obs-Rub'!L29" display="'Obs-Rub'!L29" xr:uid="{462D7E4A-A787-41AD-BC92-7484AF4965D7}"/>
    <hyperlink ref="I7" location="'Obs-Rub'!L42" display="'Obs-Rub'!L42" xr:uid="{75FFC7A9-03AE-46B1-9064-B3F04E895436}"/>
    <hyperlink ref="I8" location="'Obs-Rub'!L55" display="'Obs-Rub'!L55" xr:uid="{17BE8C65-875D-4B5F-8EE5-2B55DAD81E75}"/>
    <hyperlink ref="I9" location="'Obs-Rub'!L68" display="'Obs-Rub'!L68" xr:uid="{A3368495-EC6C-4DD3-B3BE-7F8D51A923CD}"/>
    <hyperlink ref="I10" location="'Obs-Rub'!L81" display="'Obs-Rub'!L81" xr:uid="{99B6CBFE-F815-4CF5-B362-B9F1528C8F64}"/>
    <hyperlink ref="I11" location="'Obs-Rub'!L94" display="'Obs-Rub'!L94" xr:uid="{0B91E7E0-1260-4303-B599-D3987C240B34}"/>
    <hyperlink ref="I12" location="'Obs-Rub'!L107" display="'Obs-Rub'!L107" xr:uid="{36553511-22AA-4447-9869-5FD30C68920E}"/>
    <hyperlink ref="I13" location="'Obs-Rub'!L120" display="'Obs-Rub'!L120" xr:uid="{F3A8ED4B-279F-4208-B073-64982653ECC6}"/>
    <hyperlink ref="I14" location="'Obs-Rub'!L133" display="'Obs-Rub'!L133" xr:uid="{0662205E-573A-4E48-B5A5-A2FC22E9B251}"/>
    <hyperlink ref="I15" location="'Obs-Rub'!L146" display="'Obs-Rub'!L146" xr:uid="{2102CB80-5F93-4910-920B-ED51B1C6E709}"/>
    <hyperlink ref="I16" location="'Obs-Rub'!L159" display="'Obs-Rub'!L159" xr:uid="{5E467E63-C8FD-4B77-BA16-F78AB74DCE0B}"/>
  </hyperlink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AE608-5DA5-48BF-A7EB-27829B127A79}">
  <sheetPr codeName="Feuil3"/>
  <dimension ref="A1:O115"/>
  <sheetViews>
    <sheetView showGridLines="0" zoomScale="74" zoomScaleNormal="74" workbookViewId="0">
      <selection sqref="A1:A2"/>
    </sheetView>
  </sheetViews>
  <sheetFormatPr baseColWidth="10" defaultRowHeight="18" x14ac:dyDescent="0.35"/>
  <cols>
    <col min="1" max="4" width="7.77734375" style="84" customWidth="1"/>
    <col min="5" max="6" width="5.77734375" style="84" customWidth="1"/>
    <col min="7" max="7" width="15.77734375" style="84" customWidth="1"/>
    <col min="8" max="8" width="5.77734375" style="84" customWidth="1"/>
    <col min="9" max="9" width="28.77734375" style="84" customWidth="1"/>
    <col min="10" max="10" width="5.77734375" style="84" customWidth="1"/>
    <col min="11" max="11" width="15.77734375" style="84" customWidth="1"/>
    <col min="12" max="12" width="10.77734375" style="84" customWidth="1"/>
    <col min="13" max="13" width="16.88671875" style="84" customWidth="1"/>
    <col min="14" max="14" width="48" style="84" customWidth="1"/>
    <col min="15" max="15" width="48.77734375" style="84" bestFit="1" customWidth="1"/>
    <col min="16" max="16384" width="11.5546875" style="84"/>
  </cols>
  <sheetData>
    <row r="1" spans="1:15" ht="46.95" customHeight="1" x14ac:dyDescent="0.35">
      <c r="A1" s="444" t="s">
        <v>75</v>
      </c>
      <c r="B1" s="444" t="s">
        <v>76</v>
      </c>
      <c r="C1" s="446" t="s">
        <v>55</v>
      </c>
      <c r="D1" s="434" t="s">
        <v>77</v>
      </c>
      <c r="E1" s="434" t="s">
        <v>78</v>
      </c>
      <c r="F1" s="442" t="s">
        <v>79</v>
      </c>
      <c r="G1" s="434" t="s">
        <v>80</v>
      </c>
      <c r="H1" s="434" t="s">
        <v>81</v>
      </c>
      <c r="I1" s="438" t="s">
        <v>82</v>
      </c>
      <c r="J1" s="440" t="s">
        <v>83</v>
      </c>
      <c r="K1" s="434" t="s">
        <v>84</v>
      </c>
      <c r="L1" s="434" t="s">
        <v>85</v>
      </c>
      <c r="M1" s="434" t="s">
        <v>86</v>
      </c>
      <c r="N1" s="436" t="s">
        <v>87</v>
      </c>
      <c r="O1" s="436" t="s">
        <v>88</v>
      </c>
    </row>
    <row r="2" spans="1:15" ht="94.05" customHeight="1" x14ac:dyDescent="0.35">
      <c r="A2" s="445"/>
      <c r="B2" s="445"/>
      <c r="C2" s="447"/>
      <c r="D2" s="435"/>
      <c r="E2" s="435"/>
      <c r="F2" s="443"/>
      <c r="G2" s="435"/>
      <c r="H2" s="435"/>
      <c r="I2" s="439"/>
      <c r="J2" s="441"/>
      <c r="K2" s="435"/>
      <c r="L2" s="435"/>
      <c r="M2" s="435"/>
      <c r="N2" s="437"/>
      <c r="O2" s="437"/>
    </row>
    <row r="3" spans="1:15" x14ac:dyDescent="0.35">
      <c r="A3" s="85"/>
      <c r="B3" s="85"/>
      <c r="C3" s="85"/>
      <c r="D3" s="85"/>
      <c r="E3" s="85"/>
      <c r="F3" s="85"/>
      <c r="G3" s="85"/>
      <c r="H3" s="85"/>
      <c r="I3" s="85"/>
      <c r="J3" s="85"/>
      <c r="K3" s="85"/>
      <c r="L3" s="85"/>
      <c r="M3" s="85"/>
      <c r="N3" s="85"/>
      <c r="O3" s="85"/>
    </row>
    <row r="4" spans="1:15" x14ac:dyDescent="0.35">
      <c r="A4" s="85"/>
      <c r="B4" s="85"/>
      <c r="C4" s="85"/>
      <c r="D4" s="85"/>
      <c r="E4" s="85"/>
      <c r="F4" s="85"/>
      <c r="G4" s="85"/>
      <c r="H4" s="85"/>
      <c r="I4" s="85"/>
      <c r="J4" s="85"/>
      <c r="K4" s="85"/>
      <c r="L4" s="85"/>
      <c r="M4" s="85"/>
      <c r="N4" s="85"/>
      <c r="O4" s="85"/>
    </row>
    <row r="5" spans="1:15" x14ac:dyDescent="0.35">
      <c r="A5" s="85"/>
      <c r="B5" s="85"/>
      <c r="C5" s="85"/>
      <c r="D5" s="85"/>
      <c r="E5" s="85"/>
      <c r="F5" s="85"/>
      <c r="G5" s="85"/>
      <c r="H5" s="85"/>
      <c r="I5" s="85"/>
      <c r="J5" s="85"/>
      <c r="K5" s="85"/>
      <c r="L5" s="85"/>
      <c r="M5" s="85"/>
      <c r="N5" s="85"/>
      <c r="O5" s="85"/>
    </row>
    <row r="6" spans="1:15" x14ac:dyDescent="0.35">
      <c r="A6" s="85"/>
      <c r="B6" s="85"/>
      <c r="C6" s="85"/>
      <c r="D6" s="85"/>
      <c r="E6" s="85"/>
      <c r="F6" s="85"/>
      <c r="G6" s="85"/>
      <c r="H6" s="85"/>
      <c r="I6" s="85"/>
      <c r="J6" s="85"/>
      <c r="K6" s="85"/>
      <c r="L6" s="85"/>
      <c r="M6" s="85"/>
      <c r="N6" s="85"/>
      <c r="O6" s="85"/>
    </row>
    <row r="7" spans="1:15" x14ac:dyDescent="0.35">
      <c r="A7" s="85"/>
      <c r="B7" s="85"/>
      <c r="C7" s="85"/>
      <c r="D7" s="85"/>
      <c r="E7" s="85"/>
      <c r="F7" s="85"/>
      <c r="G7" s="85"/>
      <c r="H7" s="85"/>
      <c r="I7" s="85"/>
      <c r="J7" s="85"/>
      <c r="K7" s="85"/>
      <c r="L7" s="85"/>
      <c r="M7" s="85"/>
      <c r="N7" s="85"/>
      <c r="O7" s="85"/>
    </row>
    <row r="8" spans="1:15" x14ac:dyDescent="0.35">
      <c r="A8" s="85"/>
      <c r="B8" s="85"/>
      <c r="C8" s="85"/>
      <c r="D8" s="85"/>
      <c r="E8" s="85"/>
      <c r="F8" s="85"/>
      <c r="G8" s="85"/>
      <c r="H8" s="85"/>
      <c r="I8" s="85"/>
      <c r="J8" s="85"/>
      <c r="K8" s="85"/>
      <c r="L8" s="85"/>
      <c r="M8" s="85"/>
      <c r="N8" s="85"/>
      <c r="O8" s="85"/>
    </row>
    <row r="9" spans="1:15" x14ac:dyDescent="0.35">
      <c r="A9" s="85"/>
      <c r="B9" s="85"/>
      <c r="C9" s="85"/>
      <c r="D9" s="85"/>
      <c r="E9" s="85"/>
      <c r="F9" s="85"/>
      <c r="G9" s="85"/>
      <c r="H9" s="85"/>
      <c r="I9" s="85"/>
      <c r="J9" s="85"/>
      <c r="K9" s="85"/>
      <c r="L9" s="85"/>
      <c r="M9" s="85"/>
      <c r="N9" s="85"/>
      <c r="O9" s="85"/>
    </row>
    <row r="10" spans="1:15" x14ac:dyDescent="0.35">
      <c r="A10" s="85"/>
      <c r="B10" s="85"/>
      <c r="C10" s="85"/>
      <c r="D10" s="85"/>
      <c r="E10" s="85"/>
      <c r="F10" s="85"/>
      <c r="G10" s="85"/>
      <c r="H10" s="85"/>
      <c r="I10" s="85"/>
      <c r="J10" s="85"/>
      <c r="K10" s="85"/>
      <c r="L10" s="85"/>
      <c r="M10" s="85"/>
      <c r="N10" s="85"/>
      <c r="O10" s="85"/>
    </row>
    <row r="11" spans="1:15" x14ac:dyDescent="0.35">
      <c r="A11" s="85"/>
      <c r="B11" s="85"/>
      <c r="C11" s="85"/>
      <c r="D11" s="85"/>
      <c r="E11" s="85"/>
      <c r="F11" s="85"/>
      <c r="G11" s="85"/>
      <c r="H11" s="85"/>
      <c r="I11" s="85"/>
      <c r="J11" s="85"/>
      <c r="K11" s="85"/>
      <c r="L11" s="85"/>
      <c r="M11" s="85"/>
      <c r="N11" s="85"/>
      <c r="O11" s="85"/>
    </row>
    <row r="12" spans="1:15" x14ac:dyDescent="0.35">
      <c r="A12" s="85"/>
      <c r="B12" s="85"/>
      <c r="C12" s="85"/>
      <c r="D12" s="85"/>
      <c r="E12" s="85"/>
      <c r="F12" s="85"/>
      <c r="G12" s="85"/>
      <c r="H12" s="85"/>
      <c r="I12" s="85"/>
      <c r="J12" s="85"/>
      <c r="K12" s="85"/>
      <c r="L12" s="85"/>
      <c r="M12" s="85"/>
      <c r="N12" s="85"/>
      <c r="O12" s="85"/>
    </row>
    <row r="13" spans="1:15" x14ac:dyDescent="0.35">
      <c r="A13" s="85"/>
      <c r="B13" s="85"/>
      <c r="C13" s="85"/>
      <c r="D13" s="85"/>
      <c r="E13" s="85"/>
      <c r="F13" s="85"/>
      <c r="G13" s="85"/>
      <c r="H13" s="85"/>
      <c r="I13" s="85"/>
      <c r="J13" s="85"/>
      <c r="K13" s="85"/>
      <c r="L13" s="85"/>
      <c r="M13" s="85"/>
      <c r="N13" s="85"/>
      <c r="O13" s="85"/>
    </row>
    <row r="14" spans="1:15" x14ac:dyDescent="0.35">
      <c r="A14" s="85"/>
      <c r="B14" s="85"/>
      <c r="C14" s="85"/>
      <c r="D14" s="85"/>
      <c r="E14" s="85"/>
      <c r="F14" s="85"/>
      <c r="G14" s="85"/>
      <c r="H14" s="85"/>
      <c r="I14" s="85"/>
      <c r="J14" s="85"/>
      <c r="K14" s="85"/>
      <c r="L14" s="85"/>
      <c r="M14" s="85"/>
      <c r="N14" s="85"/>
      <c r="O14" s="85"/>
    </row>
    <row r="15" spans="1:15" x14ac:dyDescent="0.35">
      <c r="A15" s="85"/>
      <c r="B15" s="85"/>
      <c r="C15" s="85"/>
      <c r="D15" s="85"/>
      <c r="E15" s="85"/>
      <c r="F15" s="85"/>
      <c r="G15" s="85"/>
      <c r="H15" s="85"/>
      <c r="I15" s="85"/>
      <c r="J15" s="85"/>
      <c r="K15" s="85"/>
      <c r="L15" s="85"/>
      <c r="M15" s="85"/>
      <c r="N15" s="85"/>
      <c r="O15" s="85"/>
    </row>
    <row r="16" spans="1:15" x14ac:dyDescent="0.35">
      <c r="A16" s="85"/>
      <c r="B16" s="85"/>
      <c r="C16" s="85"/>
      <c r="D16" s="85"/>
      <c r="E16" s="85"/>
      <c r="F16" s="85"/>
      <c r="G16" s="85"/>
      <c r="H16" s="85"/>
      <c r="I16" s="85"/>
      <c r="J16" s="85"/>
      <c r="K16" s="85"/>
      <c r="L16" s="85"/>
      <c r="M16" s="85"/>
      <c r="N16" s="85"/>
      <c r="O16" s="85"/>
    </row>
    <row r="17" spans="1:15" x14ac:dyDescent="0.35">
      <c r="A17" s="85"/>
      <c r="B17" s="85"/>
      <c r="C17" s="85"/>
      <c r="D17" s="85"/>
      <c r="E17" s="85"/>
      <c r="F17" s="85"/>
      <c r="G17" s="85"/>
      <c r="H17" s="85"/>
      <c r="I17" s="85"/>
      <c r="J17" s="85"/>
      <c r="K17" s="85"/>
      <c r="L17" s="85"/>
      <c r="M17" s="85"/>
      <c r="N17" s="85"/>
      <c r="O17" s="85"/>
    </row>
    <row r="18" spans="1:15" x14ac:dyDescent="0.35">
      <c r="A18" s="85"/>
      <c r="B18" s="85"/>
      <c r="C18" s="85"/>
      <c r="D18" s="85"/>
      <c r="E18" s="85"/>
      <c r="F18" s="85"/>
      <c r="G18" s="85"/>
      <c r="H18" s="85"/>
      <c r="I18" s="85"/>
      <c r="J18" s="85"/>
      <c r="K18" s="85"/>
      <c r="L18" s="85"/>
      <c r="M18" s="85"/>
      <c r="N18" s="85"/>
      <c r="O18" s="85"/>
    </row>
    <row r="19" spans="1:15" x14ac:dyDescent="0.35">
      <c r="A19" s="85"/>
      <c r="B19" s="85"/>
      <c r="C19" s="85"/>
      <c r="D19" s="85"/>
      <c r="E19" s="85"/>
      <c r="F19" s="85"/>
      <c r="G19" s="85"/>
      <c r="H19" s="85"/>
      <c r="I19" s="85"/>
      <c r="J19" s="85"/>
      <c r="K19" s="85"/>
      <c r="L19" s="85"/>
      <c r="M19" s="85"/>
      <c r="N19" s="85"/>
      <c r="O19" s="85"/>
    </row>
    <row r="20" spans="1:15" x14ac:dyDescent="0.35">
      <c r="A20" s="85"/>
      <c r="B20" s="85"/>
      <c r="C20" s="85"/>
      <c r="D20" s="85"/>
      <c r="E20" s="85"/>
      <c r="F20" s="85"/>
      <c r="G20" s="85"/>
      <c r="H20" s="85"/>
      <c r="I20" s="85"/>
      <c r="J20" s="85"/>
      <c r="K20" s="85"/>
      <c r="L20" s="85"/>
      <c r="M20" s="85"/>
      <c r="N20" s="85"/>
      <c r="O20" s="85"/>
    </row>
    <row r="21" spans="1:15" x14ac:dyDescent="0.35">
      <c r="A21" s="85"/>
      <c r="B21" s="85"/>
      <c r="C21" s="85"/>
      <c r="D21" s="85"/>
      <c r="E21" s="85"/>
      <c r="F21" s="85"/>
      <c r="G21" s="85"/>
      <c r="H21" s="85"/>
      <c r="I21" s="85"/>
      <c r="J21" s="85"/>
      <c r="K21" s="85"/>
      <c r="L21" s="85"/>
      <c r="M21" s="85"/>
      <c r="N21" s="85"/>
      <c r="O21" s="85"/>
    </row>
    <row r="22" spans="1:15" x14ac:dyDescent="0.35">
      <c r="A22" s="85"/>
      <c r="B22" s="85"/>
      <c r="C22" s="85"/>
      <c r="D22" s="85"/>
      <c r="E22" s="85"/>
      <c r="F22" s="85"/>
      <c r="G22" s="85"/>
      <c r="H22" s="85"/>
      <c r="I22" s="85"/>
      <c r="J22" s="85"/>
      <c r="K22" s="85"/>
      <c r="L22" s="85"/>
      <c r="M22" s="85"/>
      <c r="N22" s="85"/>
      <c r="O22" s="85"/>
    </row>
    <row r="23" spans="1:15" x14ac:dyDescent="0.35">
      <c r="A23" s="85"/>
      <c r="B23" s="85"/>
      <c r="C23" s="85"/>
      <c r="D23" s="85"/>
      <c r="E23" s="85"/>
      <c r="F23" s="85"/>
      <c r="G23" s="85"/>
      <c r="H23" s="85"/>
      <c r="I23" s="85"/>
      <c r="J23" s="85"/>
      <c r="K23" s="85"/>
      <c r="L23" s="85"/>
      <c r="M23" s="85"/>
      <c r="N23" s="85"/>
      <c r="O23" s="85"/>
    </row>
    <row r="24" spans="1:15" x14ac:dyDescent="0.35">
      <c r="A24" s="85"/>
      <c r="B24" s="85"/>
      <c r="C24" s="85"/>
      <c r="D24" s="85"/>
      <c r="E24" s="85"/>
      <c r="F24" s="85"/>
      <c r="G24" s="85"/>
      <c r="H24" s="85"/>
      <c r="I24" s="85"/>
      <c r="J24" s="85"/>
      <c r="K24" s="85"/>
      <c r="L24" s="85"/>
      <c r="M24" s="85"/>
      <c r="N24" s="85"/>
      <c r="O24" s="85"/>
    </row>
    <row r="25" spans="1:15" x14ac:dyDescent="0.35">
      <c r="A25" s="85"/>
      <c r="B25" s="85"/>
      <c r="C25" s="85"/>
      <c r="D25" s="85"/>
      <c r="E25" s="85"/>
      <c r="F25" s="85"/>
      <c r="G25" s="85"/>
      <c r="H25" s="85"/>
      <c r="I25" s="85"/>
      <c r="J25" s="85"/>
      <c r="K25" s="85"/>
      <c r="L25" s="85"/>
      <c r="M25" s="85"/>
      <c r="N25" s="85"/>
      <c r="O25" s="85"/>
    </row>
    <row r="26" spans="1:15" x14ac:dyDescent="0.35">
      <c r="A26" s="85"/>
      <c r="B26" s="85"/>
      <c r="C26" s="85"/>
      <c r="D26" s="85"/>
      <c r="E26" s="85"/>
      <c r="F26" s="85"/>
      <c r="G26" s="85"/>
      <c r="H26" s="85"/>
      <c r="I26" s="85"/>
      <c r="J26" s="85"/>
      <c r="K26" s="85"/>
      <c r="L26" s="85"/>
      <c r="M26" s="85"/>
      <c r="N26" s="85"/>
      <c r="O26" s="85"/>
    </row>
    <row r="27" spans="1:15" x14ac:dyDescent="0.35">
      <c r="A27" s="85"/>
      <c r="B27" s="85"/>
      <c r="C27" s="85"/>
      <c r="D27" s="85"/>
      <c r="E27" s="85"/>
      <c r="F27" s="85"/>
      <c r="G27" s="85"/>
      <c r="H27" s="85"/>
      <c r="I27" s="85"/>
      <c r="J27" s="85"/>
      <c r="K27" s="85"/>
      <c r="L27" s="85"/>
      <c r="M27" s="85"/>
      <c r="N27" s="85"/>
      <c r="O27" s="85"/>
    </row>
    <row r="28" spans="1:15" x14ac:dyDescent="0.35">
      <c r="A28" s="85"/>
      <c r="B28" s="85"/>
      <c r="C28" s="85"/>
      <c r="D28" s="85"/>
      <c r="E28" s="85"/>
      <c r="F28" s="85"/>
      <c r="G28" s="85"/>
      <c r="H28" s="85"/>
      <c r="I28" s="85"/>
      <c r="J28" s="85"/>
      <c r="K28" s="85"/>
      <c r="L28" s="85"/>
      <c r="M28" s="85"/>
      <c r="N28" s="85"/>
      <c r="O28" s="85"/>
    </row>
    <row r="29" spans="1:15" x14ac:dyDescent="0.35">
      <c r="A29" s="85"/>
      <c r="B29" s="85"/>
      <c r="C29" s="85"/>
      <c r="D29" s="85"/>
      <c r="E29" s="85"/>
      <c r="F29" s="85"/>
      <c r="G29" s="85"/>
      <c r="H29" s="85"/>
      <c r="I29" s="85"/>
      <c r="J29" s="85"/>
      <c r="K29" s="85"/>
      <c r="L29" s="85"/>
      <c r="M29" s="85"/>
      <c r="N29" s="85"/>
      <c r="O29" s="85"/>
    </row>
    <row r="30" spans="1:15" x14ac:dyDescent="0.35">
      <c r="A30" s="85"/>
      <c r="B30" s="85"/>
      <c r="C30" s="85"/>
      <c r="D30" s="85"/>
      <c r="E30" s="85"/>
      <c r="F30" s="85"/>
      <c r="G30" s="85"/>
      <c r="H30" s="85"/>
      <c r="I30" s="85"/>
      <c r="J30" s="85"/>
      <c r="K30" s="85"/>
      <c r="L30" s="85"/>
      <c r="M30" s="85"/>
      <c r="N30" s="85"/>
      <c r="O30" s="85"/>
    </row>
    <row r="31" spans="1:15" x14ac:dyDescent="0.35">
      <c r="A31" s="85"/>
      <c r="B31" s="85"/>
      <c r="C31" s="85"/>
      <c r="D31" s="85"/>
      <c r="E31" s="85"/>
      <c r="F31" s="85"/>
      <c r="G31" s="85"/>
      <c r="H31" s="85"/>
      <c r="I31" s="85"/>
      <c r="J31" s="85"/>
      <c r="K31" s="85"/>
      <c r="L31" s="85"/>
      <c r="M31" s="85"/>
      <c r="N31" s="85"/>
      <c r="O31" s="85"/>
    </row>
    <row r="32" spans="1:15" x14ac:dyDescent="0.35">
      <c r="A32" s="85"/>
      <c r="B32" s="85"/>
      <c r="C32" s="85"/>
      <c r="D32" s="85"/>
      <c r="E32" s="85"/>
      <c r="F32" s="85"/>
      <c r="G32" s="85"/>
      <c r="H32" s="85"/>
      <c r="I32" s="85"/>
      <c r="J32" s="85"/>
      <c r="K32" s="85"/>
      <c r="L32" s="85"/>
      <c r="M32" s="85"/>
      <c r="N32" s="85"/>
      <c r="O32" s="85"/>
    </row>
    <row r="33" spans="1:15" x14ac:dyDescent="0.35">
      <c r="A33" s="85"/>
      <c r="B33" s="85"/>
      <c r="C33" s="85"/>
      <c r="D33" s="85"/>
      <c r="E33" s="85"/>
      <c r="F33" s="85"/>
      <c r="G33" s="85"/>
      <c r="H33" s="85"/>
      <c r="I33" s="85"/>
      <c r="J33" s="85"/>
      <c r="K33" s="85"/>
      <c r="L33" s="85"/>
      <c r="M33" s="85"/>
      <c r="N33" s="85"/>
      <c r="O33" s="85"/>
    </row>
    <row r="34" spans="1:15" x14ac:dyDescent="0.35">
      <c r="A34" s="85"/>
      <c r="B34" s="85"/>
      <c r="C34" s="85"/>
      <c r="D34" s="85"/>
      <c r="E34" s="85"/>
      <c r="F34" s="85"/>
      <c r="G34" s="85"/>
      <c r="H34" s="85"/>
      <c r="I34" s="85"/>
      <c r="J34" s="85"/>
      <c r="K34" s="85"/>
      <c r="L34" s="85"/>
      <c r="M34" s="85"/>
      <c r="N34" s="85"/>
      <c r="O34" s="85"/>
    </row>
    <row r="35" spans="1:15" x14ac:dyDescent="0.35">
      <c r="A35" s="85"/>
      <c r="B35" s="85"/>
      <c r="C35" s="85"/>
      <c r="D35" s="85"/>
      <c r="E35" s="85"/>
      <c r="F35" s="85"/>
      <c r="G35" s="85"/>
      <c r="H35" s="85"/>
      <c r="I35" s="85"/>
      <c r="J35" s="85"/>
      <c r="K35" s="85"/>
      <c r="L35" s="85"/>
      <c r="M35" s="85"/>
      <c r="N35" s="85"/>
      <c r="O35" s="85"/>
    </row>
    <row r="36" spans="1:15" x14ac:dyDescent="0.35">
      <c r="A36" s="85"/>
      <c r="B36" s="85"/>
      <c r="C36" s="85"/>
      <c r="D36" s="85"/>
      <c r="E36" s="85"/>
      <c r="F36" s="85"/>
      <c r="G36" s="85"/>
      <c r="H36" s="85"/>
      <c r="I36" s="85"/>
      <c r="J36" s="85"/>
      <c r="K36" s="85"/>
      <c r="L36" s="85"/>
      <c r="M36" s="85"/>
      <c r="N36" s="85"/>
      <c r="O36" s="85"/>
    </row>
    <row r="101" spans="1:3" x14ac:dyDescent="0.35">
      <c r="A101" s="84" t="s">
        <v>75</v>
      </c>
      <c r="B101" s="84" t="s">
        <v>15</v>
      </c>
      <c r="C101" s="84" t="s">
        <v>89</v>
      </c>
    </row>
    <row r="102" spans="1:3" x14ac:dyDescent="0.35">
      <c r="A102" s="84" t="s">
        <v>76</v>
      </c>
      <c r="B102" s="84" t="s">
        <v>15</v>
      </c>
      <c r="C102" s="84" t="s">
        <v>90</v>
      </c>
    </row>
    <row r="103" spans="1:3" x14ac:dyDescent="0.35">
      <c r="A103" s="84" t="s">
        <v>55</v>
      </c>
      <c r="B103" s="84" t="s">
        <v>15</v>
      </c>
      <c r="C103" s="84" t="s">
        <v>91</v>
      </c>
    </row>
    <row r="104" spans="1:3" x14ac:dyDescent="0.35">
      <c r="A104" s="86" t="s">
        <v>77</v>
      </c>
      <c r="B104" s="84" t="s">
        <v>15</v>
      </c>
      <c r="C104" s="84" t="s">
        <v>92</v>
      </c>
    </row>
    <row r="105" spans="1:3" x14ac:dyDescent="0.35">
      <c r="A105" s="86" t="s">
        <v>78</v>
      </c>
      <c r="B105" s="84" t="s">
        <v>15</v>
      </c>
      <c r="C105" s="84" t="s">
        <v>93</v>
      </c>
    </row>
    <row r="106" spans="1:3" x14ac:dyDescent="0.35">
      <c r="A106" s="84" t="s">
        <v>79</v>
      </c>
      <c r="B106" s="84" t="s">
        <v>15</v>
      </c>
      <c r="C106" s="84" t="s">
        <v>94</v>
      </c>
    </row>
    <row r="107" spans="1:3" x14ac:dyDescent="0.35">
      <c r="A107" s="86" t="s">
        <v>80</v>
      </c>
      <c r="B107" s="84" t="s">
        <v>15</v>
      </c>
      <c r="C107" s="84" t="s">
        <v>95</v>
      </c>
    </row>
    <row r="108" spans="1:3" x14ac:dyDescent="0.35">
      <c r="A108" s="86" t="s">
        <v>81</v>
      </c>
      <c r="B108" s="84" t="s">
        <v>15</v>
      </c>
      <c r="C108" s="84" t="s">
        <v>96</v>
      </c>
    </row>
    <row r="109" spans="1:3" x14ac:dyDescent="0.35">
      <c r="A109" s="84" t="s">
        <v>82</v>
      </c>
      <c r="B109" s="84" t="s">
        <v>15</v>
      </c>
      <c r="C109" s="84" t="s">
        <v>97</v>
      </c>
    </row>
    <row r="110" spans="1:3" x14ac:dyDescent="0.35">
      <c r="A110" s="87" t="s">
        <v>83</v>
      </c>
      <c r="B110" s="84" t="s">
        <v>15</v>
      </c>
      <c r="C110" s="84" t="s">
        <v>98</v>
      </c>
    </row>
    <row r="111" spans="1:3" x14ac:dyDescent="0.35">
      <c r="A111" s="86" t="s">
        <v>84</v>
      </c>
      <c r="B111" s="84" t="s">
        <v>15</v>
      </c>
      <c r="C111" s="84" t="s">
        <v>99</v>
      </c>
    </row>
    <row r="112" spans="1:3" x14ac:dyDescent="0.35">
      <c r="A112" s="86" t="s">
        <v>111</v>
      </c>
      <c r="B112" s="84" t="s">
        <v>15</v>
      </c>
      <c r="C112" s="84" t="s">
        <v>100</v>
      </c>
    </row>
    <row r="113" spans="1:3" x14ac:dyDescent="0.35">
      <c r="A113" s="86" t="s">
        <v>86</v>
      </c>
      <c r="B113" s="84" t="s">
        <v>15</v>
      </c>
      <c r="C113" s="84" t="s">
        <v>101</v>
      </c>
    </row>
    <row r="114" spans="1:3" x14ac:dyDescent="0.35">
      <c r="A114" s="86" t="s">
        <v>87</v>
      </c>
      <c r="B114" s="84" t="s">
        <v>15</v>
      </c>
      <c r="C114" s="84" t="s">
        <v>102</v>
      </c>
    </row>
    <row r="115" spans="1:3" x14ac:dyDescent="0.35">
      <c r="A115" s="84" t="s">
        <v>103</v>
      </c>
      <c r="B115" s="84" t="s">
        <v>15</v>
      </c>
      <c r="C115" s="84" t="s">
        <v>104</v>
      </c>
    </row>
  </sheetData>
  <mergeCells count="15">
    <mergeCell ref="F1:F2"/>
    <mergeCell ref="A1:A2"/>
    <mergeCell ref="B1:B2"/>
    <mergeCell ref="C1:C2"/>
    <mergeCell ref="D1:D2"/>
    <mergeCell ref="E1:E2"/>
    <mergeCell ref="M1:M2"/>
    <mergeCell ref="N1:N2"/>
    <mergeCell ref="O1:O2"/>
    <mergeCell ref="G1:G2"/>
    <mergeCell ref="H1:H2"/>
    <mergeCell ref="I1:I2"/>
    <mergeCell ref="J1:J2"/>
    <mergeCell ref="K1:K2"/>
    <mergeCell ref="L1:L2"/>
  </mergeCells>
  <dataValidations count="1">
    <dataValidation type="list" allowBlank="1" showInputMessage="1" showErrorMessage="1" sqref="D1:D2" xr:uid="{D479C80D-B827-4503-80BA-23A4206381DF}">
      <formula1>C_Lieux</formula1>
    </dataValidation>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72163-12D9-4FB9-A4E5-B27A1BC036AF}">
  <sheetPr codeName="Feuil22">
    <pageSetUpPr fitToPage="1"/>
  </sheetPr>
  <dimension ref="A1:DK2176"/>
  <sheetViews>
    <sheetView showGridLines="0" topLeftCell="A6" zoomScale="83" zoomScaleNormal="83" workbookViewId="0">
      <pane xSplit="10" ySplit="4" topLeftCell="K10" activePane="bottomRight" state="frozen"/>
      <selection activeCell="E2" sqref="E2"/>
      <selection pane="topRight" activeCell="E2" sqref="E2"/>
      <selection pane="bottomLeft" activeCell="E2" sqref="E2"/>
      <selection pane="bottomRight" activeCell="B10" sqref="B10"/>
    </sheetView>
  </sheetViews>
  <sheetFormatPr baseColWidth="10" defaultColWidth="11.44140625" defaultRowHeight="14.4" x14ac:dyDescent="0.3"/>
  <cols>
    <col min="1" max="2" width="7" style="88" customWidth="1"/>
    <col min="3" max="3" width="7.5546875" style="89" customWidth="1"/>
    <col min="4" max="4" width="10.33203125" style="3" customWidth="1"/>
    <col min="5" max="5" width="6" style="3" bestFit="1" customWidth="1"/>
    <col min="6" max="6" width="6" style="90" customWidth="1"/>
    <col min="7" max="7" width="16" style="3" customWidth="1"/>
    <col min="8" max="8" width="6.44140625" style="3" customWidth="1"/>
    <col min="9" max="9" width="38.5546875" style="3" customWidth="1"/>
    <col min="10" max="10" width="5.6640625" style="91" customWidth="1"/>
    <col min="11" max="11" width="16.6640625" style="92" customWidth="1"/>
    <col min="12" max="12" width="10.5546875" style="92" customWidth="1"/>
    <col min="13" max="13" width="13.77734375" style="92" customWidth="1"/>
    <col min="14" max="14" width="64" style="194" customWidth="1"/>
    <col min="15" max="15" width="31.21875" customWidth="1"/>
    <col min="16" max="16" width="1.77734375" customWidth="1"/>
    <col min="101" max="101" width="11.44140625" customWidth="1"/>
    <col min="102" max="104" width="0" hidden="1" customWidth="1"/>
    <col min="108" max="108" width="0" hidden="1" customWidth="1"/>
    <col min="111" max="111" width="0" hidden="1" customWidth="1"/>
    <col min="115" max="115" width="0" hidden="1" customWidth="1"/>
  </cols>
  <sheetData>
    <row r="1" spans="1:115" hidden="1" x14ac:dyDescent="0.3">
      <c r="N1" s="93" t="e">
        <f>SUM(#REF!)</f>
        <v>#REF!</v>
      </c>
    </row>
    <row r="2" spans="1:115" s="62" customFormat="1" ht="15" hidden="1" customHeight="1" x14ac:dyDescent="0.3">
      <c r="A2" s="88"/>
      <c r="B2" s="88"/>
      <c r="C2" s="89"/>
      <c r="D2" s="94"/>
      <c r="E2" s="94"/>
      <c r="F2" s="90"/>
      <c r="G2" s="94"/>
      <c r="H2" s="94"/>
      <c r="I2" s="3"/>
      <c r="J2" s="95"/>
      <c r="K2" s="92"/>
      <c r="L2" s="92"/>
      <c r="M2" s="92"/>
      <c r="N2" s="96"/>
    </row>
    <row r="3" spans="1:115" s="62" customFormat="1" ht="15" hidden="1" customHeight="1" x14ac:dyDescent="0.3">
      <c r="A3" s="88"/>
      <c r="B3" s="88"/>
      <c r="C3" s="89"/>
      <c r="D3" s="94"/>
      <c r="E3" s="94"/>
      <c r="F3" s="90"/>
      <c r="G3" s="94"/>
      <c r="H3" s="94"/>
      <c r="I3" s="3"/>
      <c r="J3" s="95"/>
      <c r="K3" s="92"/>
      <c r="L3" s="92"/>
      <c r="M3" s="92"/>
      <c r="N3" s="96"/>
    </row>
    <row r="4" spans="1:115" s="62" customFormat="1" ht="15" hidden="1" customHeight="1" x14ac:dyDescent="0.3">
      <c r="A4" s="88"/>
      <c r="B4" s="88"/>
      <c r="C4" s="89"/>
      <c r="D4" s="94"/>
      <c r="E4" s="94"/>
      <c r="F4" s="90"/>
      <c r="G4" s="94"/>
      <c r="H4" s="94"/>
      <c r="I4" s="3"/>
      <c r="J4" s="95"/>
      <c r="K4" s="92"/>
      <c r="L4" s="92"/>
      <c r="M4" s="92"/>
      <c r="N4" s="96"/>
    </row>
    <row r="5" spans="1:115" s="62" customFormat="1" ht="15" hidden="1" customHeight="1" x14ac:dyDescent="0.3">
      <c r="A5" s="88"/>
      <c r="B5" s="88"/>
      <c r="C5" s="89"/>
      <c r="D5" s="94"/>
      <c r="E5" s="94"/>
      <c r="F5" s="90"/>
      <c r="G5" s="94"/>
      <c r="H5" s="94"/>
      <c r="I5" s="3"/>
      <c r="J5" s="91"/>
      <c r="K5" s="92"/>
      <c r="L5" s="92"/>
      <c r="M5" s="92"/>
      <c r="N5" s="97"/>
    </row>
    <row r="6" spans="1:115" s="62" customFormat="1" ht="15" customHeight="1" x14ac:dyDescent="0.3">
      <c r="A6" s="88"/>
      <c r="B6" s="324" t="s">
        <v>146</v>
      </c>
      <c r="C6" s="34">
        <f>_xlfn.MAXIFS($F$10:$F$2100,$E$10:$E$2100,"R")</f>
        <v>0</v>
      </c>
      <c r="D6" s="323" t="s">
        <v>147</v>
      </c>
      <c r="E6" s="34">
        <f>_xlfn.MAXIFS($F$10:$F$2100,$E$10:$E$2100,"C")</f>
        <v>0</v>
      </c>
      <c r="F6" s="322" t="s">
        <v>148</v>
      </c>
      <c r="G6" s="34">
        <f>_xlfn.MAXIFS($F$10:$F$2100,$E$10:$E$2100,"M")</f>
        <v>0</v>
      </c>
      <c r="H6" s="321" t="s">
        <v>149</v>
      </c>
      <c r="I6" s="34">
        <f>_xlfn.MAXIFS($F$10:$F$2100,$E$10:$E$2100,"@")</f>
        <v>0</v>
      </c>
      <c r="J6" s="98"/>
      <c r="K6" s="92"/>
      <c r="L6" s="92"/>
      <c r="M6" s="92"/>
      <c r="N6" s="97"/>
    </row>
    <row r="7" spans="1:115" s="62" customFormat="1" ht="41.4" customHeight="1" x14ac:dyDescent="0.3">
      <c r="A7" s="88"/>
      <c r="B7" s="88"/>
      <c r="C7" s="89"/>
      <c r="D7" s="94"/>
      <c r="E7" s="94"/>
      <c r="F7" s="90"/>
      <c r="G7" s="94"/>
      <c r="H7" s="94"/>
      <c r="I7" s="450" t="str">
        <f>EP_Titre</f>
        <v>test</v>
      </c>
      <c r="J7" s="451"/>
      <c r="K7" s="451"/>
      <c r="L7" s="451"/>
      <c r="M7" s="451"/>
      <c r="N7" s="452"/>
    </row>
    <row r="8" spans="1:115" s="99" customFormat="1" ht="46.95" customHeight="1" x14ac:dyDescent="0.3">
      <c r="A8" s="453" t="s">
        <v>75</v>
      </c>
      <c r="B8" s="453" t="s">
        <v>76</v>
      </c>
      <c r="C8" s="455" t="s">
        <v>55</v>
      </c>
      <c r="D8" s="457" t="s">
        <v>77</v>
      </c>
      <c r="E8" s="457" t="s">
        <v>78</v>
      </c>
      <c r="F8" s="459" t="s">
        <v>79</v>
      </c>
      <c r="G8" s="457" t="s">
        <v>80</v>
      </c>
      <c r="H8" s="457" t="s">
        <v>81</v>
      </c>
      <c r="I8" s="461" t="s">
        <v>82</v>
      </c>
      <c r="J8" s="463" t="s">
        <v>83</v>
      </c>
      <c r="K8" s="457" t="s">
        <v>84</v>
      </c>
      <c r="L8" s="457" t="s">
        <v>85</v>
      </c>
      <c r="M8" s="457" t="s">
        <v>86</v>
      </c>
      <c r="N8" s="448" t="s">
        <v>87</v>
      </c>
      <c r="O8" s="448" t="s">
        <v>88</v>
      </c>
    </row>
    <row r="9" spans="1:115" s="99" customFormat="1" ht="93.75" customHeight="1" x14ac:dyDescent="0.3">
      <c r="A9" s="454"/>
      <c r="B9" s="454"/>
      <c r="C9" s="456"/>
      <c r="D9" s="458"/>
      <c r="E9" s="458"/>
      <c r="F9" s="460"/>
      <c r="G9" s="458"/>
      <c r="H9" s="458"/>
      <c r="I9" s="462"/>
      <c r="J9" s="464"/>
      <c r="K9" s="458"/>
      <c r="L9" s="458"/>
      <c r="M9" s="458"/>
      <c r="N9" s="449"/>
      <c r="O9" s="449"/>
    </row>
    <row r="10" spans="1:115" s="112" customFormat="1" x14ac:dyDescent="0.3">
      <c r="A10" s="100">
        <v>1</v>
      </c>
      <c r="B10" s="101"/>
      <c r="C10" s="102"/>
      <c r="D10" s="103"/>
      <c r="E10" s="104"/>
      <c r="F10" s="104"/>
      <c r="G10" s="105" t="str">
        <f t="shared" ref="G10:G74" si="0">IF(E10&lt;&gt;"",IF(D10&lt;&gt;"",D10&amp;"-"&amp;E10&amp;"-"&amp;TEXT(F10,"000"),E10&amp;"-"&amp;TEXT(F10,"000")),"")</f>
        <v/>
      </c>
      <c r="H10" s="106"/>
      <c r="I10" s="107"/>
      <c r="J10" s="108"/>
      <c r="K10" s="109"/>
      <c r="L10" s="110"/>
      <c r="M10" s="110"/>
      <c r="N10" s="111"/>
      <c r="O10" s="111"/>
    </row>
    <row r="11" spans="1:115" s="112" customFormat="1" x14ac:dyDescent="0.3">
      <c r="A11" s="113">
        <f t="shared" ref="A11:A74" si="1">A10+1</f>
        <v>2</v>
      </c>
      <c r="B11" s="114"/>
      <c r="C11" s="115"/>
      <c r="D11" s="116"/>
      <c r="E11" s="117"/>
      <c r="F11" s="118"/>
      <c r="G11" s="105" t="str">
        <f t="shared" si="0"/>
        <v/>
      </c>
      <c r="H11" s="117"/>
      <c r="I11" s="109"/>
      <c r="J11" s="119"/>
      <c r="K11" s="109"/>
      <c r="L11" s="120"/>
      <c r="M11" s="120"/>
      <c r="N11" s="121"/>
      <c r="O11" s="109"/>
    </row>
    <row r="12" spans="1:115" s="112" customFormat="1" x14ac:dyDescent="0.3">
      <c r="A12" s="113">
        <f t="shared" si="1"/>
        <v>3</v>
      </c>
      <c r="B12" s="114"/>
      <c r="C12" s="115"/>
      <c r="D12" s="116"/>
      <c r="E12" s="117"/>
      <c r="F12" s="118"/>
      <c r="G12" s="105" t="str">
        <f t="shared" si="0"/>
        <v/>
      </c>
      <c r="H12" s="117"/>
      <c r="I12" s="109"/>
      <c r="J12" s="119"/>
      <c r="K12" s="109"/>
      <c r="L12" s="120"/>
      <c r="M12" s="120"/>
      <c r="N12" s="121"/>
      <c r="O12" s="122"/>
    </row>
    <row r="13" spans="1:115" s="112" customFormat="1" x14ac:dyDescent="0.3">
      <c r="A13" s="113">
        <f t="shared" si="1"/>
        <v>4</v>
      </c>
      <c r="B13" s="114"/>
      <c r="C13" s="115"/>
      <c r="D13" s="116"/>
      <c r="E13" s="117"/>
      <c r="F13" s="118"/>
      <c r="G13" s="105" t="str">
        <f t="shared" si="0"/>
        <v/>
      </c>
      <c r="H13" s="117"/>
      <c r="I13" s="109"/>
      <c r="J13" s="119"/>
      <c r="K13" s="109"/>
      <c r="L13" s="120"/>
      <c r="M13" s="120"/>
      <c r="N13" s="121"/>
      <c r="O13" s="122"/>
    </row>
    <row r="14" spans="1:115" s="112" customFormat="1" x14ac:dyDescent="0.3">
      <c r="A14" s="113">
        <f t="shared" si="1"/>
        <v>5</v>
      </c>
      <c r="B14" s="114"/>
      <c r="C14" s="115"/>
      <c r="D14" s="116"/>
      <c r="E14" s="117"/>
      <c r="F14" s="118"/>
      <c r="G14" s="105" t="str">
        <f t="shared" si="0"/>
        <v/>
      </c>
      <c r="H14" s="117"/>
      <c r="I14" s="109"/>
      <c r="J14" s="119"/>
      <c r="K14" s="109"/>
      <c r="L14" s="120"/>
      <c r="M14" s="120"/>
      <c r="N14" s="123"/>
      <c r="O14" s="109"/>
    </row>
    <row r="15" spans="1:115" s="126" customFormat="1" x14ac:dyDescent="0.3">
      <c r="A15" s="113">
        <f t="shared" si="1"/>
        <v>6</v>
      </c>
      <c r="B15" s="114"/>
      <c r="C15" s="115"/>
      <c r="D15" s="116"/>
      <c r="E15" s="117"/>
      <c r="F15" s="118"/>
      <c r="G15" s="105" t="str">
        <f t="shared" si="0"/>
        <v/>
      </c>
      <c r="H15" s="117"/>
      <c r="I15" s="109"/>
      <c r="J15" s="124"/>
      <c r="K15" s="109"/>
      <c r="L15" s="120"/>
      <c r="M15" s="120"/>
      <c r="N15" s="125"/>
      <c r="O15" s="109"/>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N15" s="112"/>
      <c r="BO15" s="112"/>
      <c r="BP15" s="112"/>
      <c r="BQ15" s="112"/>
      <c r="BR15" s="112"/>
      <c r="BS15" s="112"/>
      <c r="BT15" s="112"/>
      <c r="BU15" s="112"/>
      <c r="BV15" s="112"/>
      <c r="BW15" s="112"/>
      <c r="BX15" s="112"/>
      <c r="BY15" s="112"/>
      <c r="BZ15" s="112"/>
      <c r="CA15" s="112"/>
      <c r="CB15" s="112"/>
      <c r="CC15" s="112"/>
      <c r="CD15" s="112"/>
      <c r="CE15" s="112"/>
      <c r="CF15" s="112"/>
      <c r="CG15" s="112"/>
      <c r="CH15" s="112"/>
      <c r="CI15" s="112"/>
      <c r="CJ15" s="112"/>
      <c r="CK15" s="112"/>
      <c r="CL15" s="112"/>
      <c r="CM15" s="112"/>
      <c r="CN15" s="112"/>
      <c r="CO15" s="112"/>
      <c r="CP15" s="112"/>
      <c r="CQ15" s="112"/>
      <c r="CR15" s="112"/>
      <c r="CS15" s="112"/>
      <c r="CT15" s="112"/>
      <c r="CU15" s="112"/>
      <c r="CV15" s="112"/>
      <c r="CW15" s="112"/>
      <c r="CX15" s="112"/>
      <c r="CY15" s="112"/>
      <c r="CZ15" s="112"/>
      <c r="DA15" s="112"/>
      <c r="DB15" s="112"/>
      <c r="DC15" s="112"/>
      <c r="DD15" s="112"/>
      <c r="DE15" s="112"/>
      <c r="DF15" s="112"/>
      <c r="DG15" s="112"/>
      <c r="DH15" s="112"/>
      <c r="DI15" s="112"/>
      <c r="DJ15" s="112"/>
      <c r="DK15" s="112"/>
    </row>
    <row r="16" spans="1:115" s="112" customFormat="1" x14ac:dyDescent="0.3">
      <c r="A16" s="113">
        <f t="shared" si="1"/>
        <v>7</v>
      </c>
      <c r="B16" s="114"/>
      <c r="C16" s="115"/>
      <c r="D16" s="116"/>
      <c r="E16" s="117"/>
      <c r="F16" s="118"/>
      <c r="G16" s="105" t="str">
        <f t="shared" si="0"/>
        <v/>
      </c>
      <c r="H16" s="117"/>
      <c r="I16" s="109"/>
      <c r="J16" s="124"/>
      <c r="K16" s="109"/>
      <c r="L16" s="120"/>
      <c r="M16" s="120"/>
      <c r="N16" s="125"/>
      <c r="O16" s="109"/>
    </row>
    <row r="17" spans="1:15" s="112" customFormat="1" x14ac:dyDescent="0.3">
      <c r="A17" s="113">
        <f t="shared" si="1"/>
        <v>8</v>
      </c>
      <c r="B17" s="114"/>
      <c r="C17" s="115"/>
      <c r="D17" s="116"/>
      <c r="E17" s="117"/>
      <c r="F17" s="118"/>
      <c r="G17" s="105" t="str">
        <f t="shared" si="0"/>
        <v/>
      </c>
      <c r="H17" s="117"/>
      <c r="I17" s="109"/>
      <c r="J17" s="124"/>
      <c r="K17" s="109"/>
      <c r="L17" s="120"/>
      <c r="M17" s="120"/>
      <c r="N17" s="125"/>
      <c r="O17" s="109"/>
    </row>
    <row r="18" spans="1:15" s="112" customFormat="1" x14ac:dyDescent="0.3">
      <c r="A18" s="113">
        <f t="shared" si="1"/>
        <v>9</v>
      </c>
      <c r="B18" s="114"/>
      <c r="C18" s="115"/>
      <c r="D18" s="116"/>
      <c r="E18" s="117"/>
      <c r="F18" s="118"/>
      <c r="G18" s="105" t="str">
        <f t="shared" si="0"/>
        <v/>
      </c>
      <c r="H18" s="117"/>
      <c r="I18" s="109"/>
      <c r="J18" s="124"/>
      <c r="K18" s="109"/>
      <c r="L18" s="120"/>
      <c r="M18" s="120"/>
      <c r="N18" s="128"/>
      <c r="O18" s="109"/>
    </row>
    <row r="19" spans="1:15" s="112" customFormat="1" x14ac:dyDescent="0.3">
      <c r="A19" s="113">
        <f t="shared" si="1"/>
        <v>10</v>
      </c>
      <c r="B19" s="114"/>
      <c r="C19" s="115"/>
      <c r="D19" s="116"/>
      <c r="E19" s="117"/>
      <c r="F19" s="118"/>
      <c r="G19" s="105" t="str">
        <f t="shared" si="0"/>
        <v/>
      </c>
      <c r="H19" s="117"/>
      <c r="I19" s="122"/>
      <c r="J19" s="124"/>
      <c r="K19" s="109"/>
      <c r="L19" s="120"/>
      <c r="M19" s="120"/>
      <c r="N19" s="129"/>
      <c r="O19" s="122"/>
    </row>
    <row r="20" spans="1:15" s="112" customFormat="1" x14ac:dyDescent="0.3">
      <c r="A20" s="113">
        <f t="shared" si="1"/>
        <v>11</v>
      </c>
      <c r="B20" s="114"/>
      <c r="C20" s="115"/>
      <c r="D20" s="116"/>
      <c r="E20" s="117"/>
      <c r="F20" s="118"/>
      <c r="G20" s="105" t="str">
        <f t="shared" si="0"/>
        <v/>
      </c>
      <c r="H20" s="117"/>
      <c r="I20" s="122"/>
      <c r="J20" s="119"/>
      <c r="K20" s="109"/>
      <c r="L20" s="120"/>
      <c r="M20" s="120"/>
      <c r="N20" s="130"/>
      <c r="O20" s="122"/>
    </row>
    <row r="21" spans="1:15" s="112" customFormat="1" x14ac:dyDescent="0.3">
      <c r="A21" s="113">
        <f t="shared" si="1"/>
        <v>12</v>
      </c>
      <c r="B21" s="114"/>
      <c r="C21" s="115"/>
      <c r="D21" s="116"/>
      <c r="E21" s="117"/>
      <c r="F21" s="118"/>
      <c r="G21" s="105" t="str">
        <f t="shared" si="0"/>
        <v/>
      </c>
      <c r="H21" s="117"/>
      <c r="I21" s="109"/>
      <c r="J21" s="119"/>
      <c r="K21" s="117"/>
      <c r="L21" s="120"/>
      <c r="M21" s="120"/>
      <c r="N21" s="131"/>
      <c r="O21" s="122"/>
    </row>
    <row r="22" spans="1:15" s="112" customFormat="1" x14ac:dyDescent="0.3">
      <c r="A22" s="113">
        <f t="shared" si="1"/>
        <v>13</v>
      </c>
      <c r="B22" s="114"/>
      <c r="C22" s="115"/>
      <c r="D22" s="116"/>
      <c r="E22" s="117"/>
      <c r="F22" s="116"/>
      <c r="G22" s="105" t="str">
        <f t="shared" si="0"/>
        <v/>
      </c>
      <c r="H22" s="117"/>
      <c r="I22" s="109"/>
      <c r="J22" s="119"/>
      <c r="K22" s="122"/>
      <c r="L22" s="120"/>
      <c r="M22" s="120"/>
      <c r="N22" s="129"/>
      <c r="O22" s="109"/>
    </row>
    <row r="23" spans="1:15" s="112" customFormat="1" x14ac:dyDescent="0.3">
      <c r="A23" s="113">
        <f t="shared" si="1"/>
        <v>14</v>
      </c>
      <c r="B23" s="114"/>
      <c r="C23" s="115"/>
      <c r="D23" s="116"/>
      <c r="E23" s="117"/>
      <c r="F23" s="118"/>
      <c r="G23" s="105" t="str">
        <f t="shared" si="0"/>
        <v/>
      </c>
      <c r="H23" s="117"/>
      <c r="I23" s="109"/>
      <c r="J23" s="119"/>
      <c r="K23" s="109"/>
      <c r="L23" s="120"/>
      <c r="M23" s="120"/>
      <c r="N23" s="132"/>
      <c r="O23" s="109"/>
    </row>
    <row r="24" spans="1:15" s="112" customFormat="1" x14ac:dyDescent="0.3">
      <c r="A24" s="113">
        <f t="shared" si="1"/>
        <v>15</v>
      </c>
      <c r="B24" s="114"/>
      <c r="C24" s="115"/>
      <c r="D24" s="116"/>
      <c r="E24" s="117"/>
      <c r="F24" s="118"/>
      <c r="G24" s="105" t="str">
        <f t="shared" si="0"/>
        <v/>
      </c>
      <c r="H24" s="117"/>
      <c r="I24" s="109"/>
      <c r="J24" s="119"/>
      <c r="K24" s="117"/>
      <c r="L24" s="120"/>
      <c r="M24" s="120"/>
      <c r="N24" s="130"/>
      <c r="O24" s="109"/>
    </row>
    <row r="25" spans="1:15" s="112" customFormat="1" x14ac:dyDescent="0.3">
      <c r="A25" s="113">
        <f t="shared" si="1"/>
        <v>16</v>
      </c>
      <c r="B25" s="114"/>
      <c r="C25" s="115"/>
      <c r="D25" s="116"/>
      <c r="E25" s="117"/>
      <c r="F25" s="118"/>
      <c r="G25" s="105" t="str">
        <f t="shared" si="0"/>
        <v/>
      </c>
      <c r="H25" s="117"/>
      <c r="I25" s="109"/>
      <c r="J25" s="119"/>
      <c r="K25" s="109"/>
      <c r="L25" s="120"/>
      <c r="M25" s="120"/>
      <c r="N25" s="129"/>
      <c r="O25" s="122"/>
    </row>
    <row r="26" spans="1:15" s="112" customFormat="1" x14ac:dyDescent="0.3">
      <c r="A26" s="113">
        <f t="shared" si="1"/>
        <v>17</v>
      </c>
      <c r="B26" s="114"/>
      <c r="C26" s="133"/>
      <c r="D26" s="116"/>
      <c r="E26" s="117"/>
      <c r="F26" s="118"/>
      <c r="G26" s="105" t="str">
        <f t="shared" si="0"/>
        <v/>
      </c>
      <c r="H26" s="117"/>
      <c r="I26" s="109"/>
      <c r="J26" s="119"/>
      <c r="K26" s="109"/>
      <c r="L26" s="120"/>
      <c r="M26" s="120"/>
      <c r="N26" s="130"/>
      <c r="O26" s="122"/>
    </row>
    <row r="27" spans="1:15" s="112" customFormat="1" x14ac:dyDescent="0.3">
      <c r="A27" s="113">
        <f t="shared" si="1"/>
        <v>18</v>
      </c>
      <c r="B27" s="114"/>
      <c r="C27" s="115"/>
      <c r="D27" s="116"/>
      <c r="E27" s="117"/>
      <c r="F27" s="118"/>
      <c r="G27" s="105" t="str">
        <f t="shared" si="0"/>
        <v/>
      </c>
      <c r="H27" s="117"/>
      <c r="I27" s="122"/>
      <c r="J27" s="119"/>
      <c r="K27" s="109"/>
      <c r="L27" s="120"/>
      <c r="M27" s="120"/>
      <c r="N27" s="130"/>
      <c r="O27" s="109"/>
    </row>
    <row r="28" spans="1:15" s="112" customFormat="1" x14ac:dyDescent="0.3">
      <c r="A28" s="113">
        <f t="shared" si="1"/>
        <v>19</v>
      </c>
      <c r="B28" s="114"/>
      <c r="C28" s="115"/>
      <c r="D28" s="116"/>
      <c r="E28" s="117"/>
      <c r="F28" s="118"/>
      <c r="G28" s="105" t="str">
        <f t="shared" si="0"/>
        <v/>
      </c>
      <c r="H28" s="117"/>
      <c r="I28" s="122"/>
      <c r="J28" s="119"/>
      <c r="K28" s="122"/>
      <c r="L28" s="120"/>
      <c r="M28" s="120"/>
      <c r="N28" s="130"/>
      <c r="O28" s="109"/>
    </row>
    <row r="29" spans="1:15" s="112" customFormat="1" x14ac:dyDescent="0.3">
      <c r="A29" s="113">
        <f t="shared" si="1"/>
        <v>20</v>
      </c>
      <c r="B29" s="114"/>
      <c r="C29" s="115"/>
      <c r="D29" s="116"/>
      <c r="E29" s="117"/>
      <c r="F29" s="118"/>
      <c r="G29" s="105" t="str">
        <f t="shared" si="0"/>
        <v/>
      </c>
      <c r="H29" s="117"/>
      <c r="I29" s="122"/>
      <c r="J29" s="119"/>
      <c r="K29" s="109"/>
      <c r="L29" s="120"/>
      <c r="M29" s="120"/>
      <c r="N29" s="134"/>
      <c r="O29" s="109"/>
    </row>
    <row r="30" spans="1:15" s="112" customFormat="1" x14ac:dyDescent="0.3">
      <c r="A30" s="113">
        <f t="shared" si="1"/>
        <v>21</v>
      </c>
      <c r="B30" s="114"/>
      <c r="C30" s="115"/>
      <c r="D30" s="116"/>
      <c r="E30" s="117"/>
      <c r="F30" s="118"/>
      <c r="G30" s="105" t="str">
        <f t="shared" si="0"/>
        <v/>
      </c>
      <c r="H30" s="117"/>
      <c r="I30" s="109"/>
      <c r="J30" s="119"/>
      <c r="K30" s="117"/>
      <c r="L30" s="120"/>
      <c r="M30" s="120"/>
      <c r="N30" s="135"/>
      <c r="O30" s="109"/>
    </row>
    <row r="31" spans="1:15" s="112" customFormat="1" x14ac:dyDescent="0.3">
      <c r="A31" s="113">
        <f t="shared" si="1"/>
        <v>22</v>
      </c>
      <c r="B31" s="114"/>
      <c r="C31" s="115"/>
      <c r="D31" s="116"/>
      <c r="E31" s="117"/>
      <c r="F31" s="118"/>
      <c r="G31" s="105" t="str">
        <f t="shared" si="0"/>
        <v/>
      </c>
      <c r="H31" s="117"/>
      <c r="I31" s="122"/>
      <c r="J31" s="119"/>
      <c r="K31" s="109"/>
      <c r="L31" s="120"/>
      <c r="M31" s="120"/>
      <c r="N31" s="129"/>
      <c r="O31" s="109"/>
    </row>
    <row r="32" spans="1:15" s="112" customFormat="1" x14ac:dyDescent="0.3">
      <c r="A32" s="113">
        <f t="shared" si="1"/>
        <v>23</v>
      </c>
      <c r="B32" s="114"/>
      <c r="C32" s="115"/>
      <c r="D32" s="116"/>
      <c r="E32" s="117"/>
      <c r="F32" s="118"/>
      <c r="G32" s="105" t="str">
        <f t="shared" si="0"/>
        <v/>
      </c>
      <c r="H32" s="117"/>
      <c r="I32" s="122"/>
      <c r="J32" s="119"/>
      <c r="K32" s="109"/>
      <c r="L32" s="120"/>
      <c r="M32" s="120"/>
      <c r="N32" s="130"/>
      <c r="O32" s="109"/>
    </row>
    <row r="33" spans="1:15" s="112" customFormat="1" x14ac:dyDescent="0.3">
      <c r="A33" s="113">
        <f t="shared" si="1"/>
        <v>24</v>
      </c>
      <c r="B33" s="114"/>
      <c r="C33" s="115"/>
      <c r="D33" s="116"/>
      <c r="E33" s="117"/>
      <c r="F33" s="118"/>
      <c r="G33" s="105" t="str">
        <f t="shared" si="0"/>
        <v/>
      </c>
      <c r="H33" s="117"/>
      <c r="I33" s="122"/>
      <c r="J33" s="119"/>
      <c r="K33" s="122"/>
      <c r="L33" s="120"/>
      <c r="M33" s="120"/>
      <c r="N33" s="130"/>
      <c r="O33" s="122"/>
    </row>
    <row r="34" spans="1:15" s="112" customFormat="1" x14ac:dyDescent="0.3">
      <c r="A34" s="113">
        <f t="shared" si="1"/>
        <v>25</v>
      </c>
      <c r="B34" s="114"/>
      <c r="C34" s="115"/>
      <c r="D34" s="116"/>
      <c r="E34" s="117"/>
      <c r="F34" s="118"/>
      <c r="G34" s="105" t="str">
        <f t="shared" si="0"/>
        <v/>
      </c>
      <c r="H34" s="117"/>
      <c r="I34" s="109"/>
      <c r="J34" s="119"/>
      <c r="K34" s="122"/>
      <c r="L34" s="120"/>
      <c r="M34" s="120"/>
      <c r="N34" s="134"/>
      <c r="O34" s="109"/>
    </row>
    <row r="35" spans="1:15" s="112" customFormat="1" x14ac:dyDescent="0.3">
      <c r="A35" s="113">
        <f t="shared" si="1"/>
        <v>26</v>
      </c>
      <c r="B35" s="114"/>
      <c r="C35" s="115"/>
      <c r="D35" s="116"/>
      <c r="E35" s="117"/>
      <c r="F35" s="118"/>
      <c r="G35" s="105" t="str">
        <f t="shared" si="0"/>
        <v/>
      </c>
      <c r="H35" s="117"/>
      <c r="I35" s="109"/>
      <c r="J35" s="119"/>
      <c r="K35" s="122"/>
      <c r="L35" s="120"/>
      <c r="M35" s="120"/>
      <c r="N35" s="134"/>
      <c r="O35" s="122"/>
    </row>
    <row r="36" spans="1:15" s="112" customFormat="1" x14ac:dyDescent="0.3">
      <c r="A36" s="113">
        <f t="shared" si="1"/>
        <v>27</v>
      </c>
      <c r="B36" s="114"/>
      <c r="C36" s="115"/>
      <c r="D36" s="116"/>
      <c r="E36" s="117"/>
      <c r="F36" s="118"/>
      <c r="G36" s="105" t="str">
        <f t="shared" si="0"/>
        <v/>
      </c>
      <c r="H36" s="117"/>
      <c r="I36" s="109"/>
      <c r="J36" s="119"/>
      <c r="K36" s="109"/>
      <c r="L36" s="120"/>
      <c r="M36" s="120"/>
      <c r="N36" s="134"/>
      <c r="O36" s="109"/>
    </row>
    <row r="37" spans="1:15" s="112" customFormat="1" x14ac:dyDescent="0.3">
      <c r="A37" s="113">
        <f t="shared" si="1"/>
        <v>28</v>
      </c>
      <c r="B37" s="114"/>
      <c r="C37" s="115"/>
      <c r="D37" s="116"/>
      <c r="E37" s="117"/>
      <c r="F37" s="118"/>
      <c r="G37" s="105" t="str">
        <f t="shared" si="0"/>
        <v/>
      </c>
      <c r="H37" s="117"/>
      <c r="I37" s="109"/>
      <c r="J37" s="119"/>
      <c r="K37" s="109"/>
      <c r="L37" s="120"/>
      <c r="M37" s="120"/>
      <c r="N37" s="130"/>
      <c r="O37" s="122"/>
    </row>
    <row r="38" spans="1:15" s="112" customFormat="1" x14ac:dyDescent="0.3">
      <c r="A38" s="113">
        <f t="shared" si="1"/>
        <v>29</v>
      </c>
      <c r="B38" s="114"/>
      <c r="C38" s="115"/>
      <c r="D38" s="116"/>
      <c r="E38" s="117"/>
      <c r="F38" s="118"/>
      <c r="G38" s="105" t="str">
        <f t="shared" si="0"/>
        <v/>
      </c>
      <c r="H38" s="117"/>
      <c r="I38" s="122"/>
      <c r="J38" s="119"/>
      <c r="K38" s="109"/>
      <c r="L38" s="120"/>
      <c r="M38" s="120"/>
      <c r="N38" s="121"/>
      <c r="O38" s="122"/>
    </row>
    <row r="39" spans="1:15" s="112" customFormat="1" x14ac:dyDescent="0.3">
      <c r="A39" s="113">
        <f t="shared" si="1"/>
        <v>30</v>
      </c>
      <c r="B39" s="114"/>
      <c r="C39" s="115"/>
      <c r="D39" s="116"/>
      <c r="E39" s="117"/>
      <c r="F39" s="118"/>
      <c r="G39" s="105" t="str">
        <f t="shared" si="0"/>
        <v/>
      </c>
      <c r="H39" s="117"/>
      <c r="I39" s="122"/>
      <c r="J39" s="119"/>
      <c r="K39" s="117"/>
      <c r="L39" s="120"/>
      <c r="M39" s="120"/>
      <c r="N39" s="121"/>
      <c r="O39" s="109"/>
    </row>
    <row r="40" spans="1:15" s="112" customFormat="1" x14ac:dyDescent="0.3">
      <c r="A40" s="113">
        <f t="shared" si="1"/>
        <v>31</v>
      </c>
      <c r="B40" s="114"/>
      <c r="C40" s="115"/>
      <c r="D40" s="116"/>
      <c r="E40" s="117"/>
      <c r="F40" s="118"/>
      <c r="G40" s="105" t="str">
        <f t="shared" si="0"/>
        <v/>
      </c>
      <c r="H40" s="117"/>
      <c r="I40" s="122"/>
      <c r="J40" s="119"/>
      <c r="K40" s="117"/>
      <c r="L40" s="120"/>
      <c r="M40" s="120"/>
      <c r="N40" s="125"/>
      <c r="O40" s="109"/>
    </row>
    <row r="41" spans="1:15" s="112" customFormat="1" x14ac:dyDescent="0.3">
      <c r="A41" s="113">
        <f t="shared" si="1"/>
        <v>32</v>
      </c>
      <c r="B41" s="114"/>
      <c r="C41" s="115"/>
      <c r="D41" s="116"/>
      <c r="E41" s="117"/>
      <c r="F41" s="118"/>
      <c r="G41" s="105" t="str">
        <f t="shared" si="0"/>
        <v/>
      </c>
      <c r="H41" s="117"/>
      <c r="I41" s="122"/>
      <c r="J41" s="119"/>
      <c r="K41" s="117"/>
      <c r="L41" s="120"/>
      <c r="M41" s="120"/>
      <c r="N41" s="125"/>
      <c r="O41" s="109"/>
    </row>
    <row r="42" spans="1:15" s="112" customFormat="1" x14ac:dyDescent="0.3">
      <c r="A42" s="113">
        <f t="shared" si="1"/>
        <v>33</v>
      </c>
      <c r="B42" s="114"/>
      <c r="C42" s="115"/>
      <c r="D42" s="116"/>
      <c r="E42" s="117"/>
      <c r="F42" s="118"/>
      <c r="G42" s="105" t="str">
        <f t="shared" si="0"/>
        <v/>
      </c>
      <c r="H42" s="117"/>
      <c r="I42" s="122"/>
      <c r="J42" s="119"/>
      <c r="K42" s="117"/>
      <c r="L42" s="120"/>
      <c r="M42" s="120"/>
      <c r="N42" s="125"/>
      <c r="O42" s="109"/>
    </row>
    <row r="43" spans="1:15" s="112" customFormat="1" x14ac:dyDescent="0.3">
      <c r="A43" s="113">
        <f t="shared" si="1"/>
        <v>34</v>
      </c>
      <c r="B43" s="114"/>
      <c r="C43" s="115"/>
      <c r="D43" s="116"/>
      <c r="E43" s="117"/>
      <c r="F43" s="118"/>
      <c r="G43" s="105" t="str">
        <f t="shared" si="0"/>
        <v/>
      </c>
      <c r="H43" s="117"/>
      <c r="I43" s="122"/>
      <c r="J43" s="119"/>
      <c r="K43" s="109"/>
      <c r="L43" s="120"/>
      <c r="M43" s="120"/>
      <c r="N43" s="125"/>
      <c r="O43" s="109"/>
    </row>
    <row r="44" spans="1:15" s="112" customFormat="1" x14ac:dyDescent="0.3">
      <c r="A44" s="113">
        <f t="shared" si="1"/>
        <v>35</v>
      </c>
      <c r="B44" s="114"/>
      <c r="C44" s="115"/>
      <c r="D44" s="116"/>
      <c r="E44" s="117"/>
      <c r="F44" s="118"/>
      <c r="G44" s="105" t="str">
        <f t="shared" si="0"/>
        <v/>
      </c>
      <c r="H44" s="117"/>
      <c r="I44" s="122"/>
      <c r="J44" s="119"/>
      <c r="K44" s="117"/>
      <c r="L44" s="120"/>
      <c r="M44" s="120"/>
      <c r="N44" s="136"/>
      <c r="O44" s="122"/>
    </row>
    <row r="45" spans="1:15" s="112" customFormat="1" x14ac:dyDescent="0.3">
      <c r="A45" s="113">
        <f t="shared" si="1"/>
        <v>36</v>
      </c>
      <c r="B45" s="114"/>
      <c r="C45" s="115"/>
      <c r="D45" s="116"/>
      <c r="E45" s="117"/>
      <c r="F45" s="118"/>
      <c r="G45" s="105" t="str">
        <f t="shared" si="0"/>
        <v/>
      </c>
      <c r="H45" s="117"/>
      <c r="I45" s="122"/>
      <c r="J45" s="119"/>
      <c r="K45" s="109"/>
      <c r="L45" s="120"/>
      <c r="M45" s="120"/>
      <c r="N45" s="125"/>
      <c r="O45" s="122"/>
    </row>
    <row r="46" spans="1:15" s="112" customFormat="1" x14ac:dyDescent="0.3">
      <c r="A46" s="113">
        <f t="shared" si="1"/>
        <v>37</v>
      </c>
      <c r="B46" s="114"/>
      <c r="C46" s="115"/>
      <c r="D46" s="116"/>
      <c r="E46" s="117"/>
      <c r="F46" s="118"/>
      <c r="G46" s="105" t="str">
        <f t="shared" si="0"/>
        <v/>
      </c>
      <c r="H46" s="117"/>
      <c r="I46" s="109"/>
      <c r="J46" s="119"/>
      <c r="K46" s="109"/>
      <c r="L46" s="120"/>
      <c r="M46" s="120"/>
      <c r="N46" s="121"/>
      <c r="O46" s="122"/>
    </row>
    <row r="47" spans="1:15" s="112" customFormat="1" x14ac:dyDescent="0.3">
      <c r="A47" s="113">
        <f t="shared" si="1"/>
        <v>38</v>
      </c>
      <c r="B47" s="114"/>
      <c r="C47" s="115"/>
      <c r="D47" s="116"/>
      <c r="E47" s="117"/>
      <c r="F47" s="118"/>
      <c r="G47" s="105" t="str">
        <f t="shared" si="0"/>
        <v/>
      </c>
      <c r="H47" s="117"/>
      <c r="I47" s="109"/>
      <c r="J47" s="119"/>
      <c r="K47" s="109"/>
      <c r="L47" s="120"/>
      <c r="M47" s="120"/>
      <c r="N47" s="121"/>
      <c r="O47" s="122"/>
    </row>
    <row r="48" spans="1:15" s="112" customFormat="1" x14ac:dyDescent="0.3">
      <c r="A48" s="113">
        <f t="shared" si="1"/>
        <v>39</v>
      </c>
      <c r="B48" s="114"/>
      <c r="C48" s="115"/>
      <c r="D48" s="116"/>
      <c r="E48" s="117"/>
      <c r="F48" s="118"/>
      <c r="G48" s="105" t="str">
        <f t="shared" si="0"/>
        <v/>
      </c>
      <c r="H48" s="117"/>
      <c r="I48" s="109"/>
      <c r="J48" s="119"/>
      <c r="K48" s="117"/>
      <c r="L48" s="120"/>
      <c r="M48" s="120"/>
      <c r="N48" s="121"/>
      <c r="O48" s="122"/>
    </row>
    <row r="49" spans="1:15" s="112" customFormat="1" x14ac:dyDescent="0.3">
      <c r="A49" s="113">
        <f t="shared" si="1"/>
        <v>40</v>
      </c>
      <c r="B49" s="114"/>
      <c r="C49" s="115"/>
      <c r="D49" s="116"/>
      <c r="E49" s="117"/>
      <c r="F49" s="118"/>
      <c r="G49" s="105" t="str">
        <f t="shared" si="0"/>
        <v/>
      </c>
      <c r="H49" s="117"/>
      <c r="I49" s="122"/>
      <c r="J49" s="119"/>
      <c r="K49" s="137"/>
      <c r="L49" s="120"/>
      <c r="M49" s="120"/>
      <c r="N49" s="125"/>
      <c r="O49" s="122"/>
    </row>
    <row r="50" spans="1:15" s="112" customFormat="1" x14ac:dyDescent="0.3">
      <c r="A50" s="113">
        <f t="shared" si="1"/>
        <v>41</v>
      </c>
      <c r="B50" s="114"/>
      <c r="C50" s="115"/>
      <c r="D50" s="116"/>
      <c r="E50" s="117"/>
      <c r="F50" s="118"/>
      <c r="G50" s="105" t="str">
        <f t="shared" si="0"/>
        <v/>
      </c>
      <c r="H50" s="117"/>
      <c r="I50" s="122"/>
      <c r="J50" s="119"/>
      <c r="K50" s="137"/>
      <c r="L50" s="120"/>
      <c r="M50" s="120"/>
      <c r="N50" s="138"/>
      <c r="O50" s="122"/>
    </row>
    <row r="51" spans="1:15" s="112" customFormat="1" x14ac:dyDescent="0.3">
      <c r="A51" s="113">
        <f t="shared" si="1"/>
        <v>42</v>
      </c>
      <c r="B51" s="114"/>
      <c r="C51" s="115"/>
      <c r="D51" s="116"/>
      <c r="E51" s="117"/>
      <c r="F51" s="118"/>
      <c r="G51" s="105" t="str">
        <f t="shared" si="0"/>
        <v/>
      </c>
      <c r="H51" s="117"/>
      <c r="I51" s="122"/>
      <c r="J51" s="119"/>
      <c r="K51" s="137"/>
      <c r="L51" s="120"/>
      <c r="M51" s="120"/>
      <c r="N51" s="138"/>
      <c r="O51" s="122"/>
    </row>
    <row r="52" spans="1:15" s="112" customFormat="1" x14ac:dyDescent="0.3">
      <c r="A52" s="113">
        <f t="shared" si="1"/>
        <v>43</v>
      </c>
      <c r="B52" s="114"/>
      <c r="C52" s="115"/>
      <c r="D52" s="116"/>
      <c r="E52" s="117"/>
      <c r="F52" s="118"/>
      <c r="G52" s="105" t="str">
        <f t="shared" si="0"/>
        <v/>
      </c>
      <c r="H52" s="117"/>
      <c r="I52" s="122"/>
      <c r="J52" s="119"/>
      <c r="K52" s="137"/>
      <c r="L52" s="120"/>
      <c r="M52" s="120"/>
      <c r="N52" s="138"/>
      <c r="O52" s="109"/>
    </row>
    <row r="53" spans="1:15" s="112" customFormat="1" x14ac:dyDescent="0.3">
      <c r="A53" s="113">
        <f t="shared" si="1"/>
        <v>44</v>
      </c>
      <c r="B53" s="114"/>
      <c r="C53" s="115"/>
      <c r="D53" s="116"/>
      <c r="E53" s="117"/>
      <c r="F53" s="118"/>
      <c r="G53" s="105" t="str">
        <f t="shared" si="0"/>
        <v/>
      </c>
      <c r="H53" s="117"/>
      <c r="I53" s="122"/>
      <c r="J53" s="119"/>
      <c r="K53" s="109"/>
      <c r="L53" s="120"/>
      <c r="M53" s="120"/>
      <c r="N53" s="138"/>
      <c r="O53" s="109"/>
    </row>
    <row r="54" spans="1:15" s="112" customFormat="1" x14ac:dyDescent="0.3">
      <c r="A54" s="113">
        <f t="shared" si="1"/>
        <v>45</v>
      </c>
      <c r="B54" s="114"/>
      <c r="C54" s="115"/>
      <c r="D54" s="116"/>
      <c r="E54" s="117"/>
      <c r="F54" s="118"/>
      <c r="G54" s="105" t="str">
        <f t="shared" si="0"/>
        <v/>
      </c>
      <c r="H54" s="117"/>
      <c r="I54" s="109"/>
      <c r="J54" s="119"/>
      <c r="K54" s="117"/>
      <c r="L54" s="120"/>
      <c r="M54" s="120"/>
      <c r="N54" s="121"/>
      <c r="O54" s="109"/>
    </row>
    <row r="55" spans="1:15" s="112" customFormat="1" x14ac:dyDescent="0.3">
      <c r="A55" s="113">
        <f t="shared" si="1"/>
        <v>46</v>
      </c>
      <c r="B55" s="114"/>
      <c r="C55" s="115"/>
      <c r="D55" s="116"/>
      <c r="E55" s="117"/>
      <c r="F55" s="118"/>
      <c r="G55" s="105" t="str">
        <f t="shared" si="0"/>
        <v/>
      </c>
      <c r="H55" s="117"/>
      <c r="I55" s="122"/>
      <c r="J55" s="119"/>
      <c r="K55" s="109"/>
      <c r="L55" s="120"/>
      <c r="M55" s="120"/>
      <c r="N55" s="125"/>
      <c r="O55" s="122"/>
    </row>
    <row r="56" spans="1:15" s="112" customFormat="1" x14ac:dyDescent="0.3">
      <c r="A56" s="113">
        <f t="shared" si="1"/>
        <v>47</v>
      </c>
      <c r="B56" s="114"/>
      <c r="C56" s="115"/>
      <c r="D56" s="116"/>
      <c r="E56" s="117"/>
      <c r="F56" s="118"/>
      <c r="G56" s="105" t="str">
        <f t="shared" si="0"/>
        <v/>
      </c>
      <c r="H56" s="117"/>
      <c r="I56" s="109"/>
      <c r="J56" s="119"/>
      <c r="K56" s="109"/>
      <c r="L56" s="120"/>
      <c r="M56" s="120"/>
      <c r="N56" s="121"/>
      <c r="O56" s="122"/>
    </row>
    <row r="57" spans="1:15" s="112" customFormat="1" x14ac:dyDescent="0.3">
      <c r="A57" s="113">
        <f t="shared" si="1"/>
        <v>48</v>
      </c>
      <c r="B57" s="114"/>
      <c r="C57" s="115"/>
      <c r="D57" s="116"/>
      <c r="E57" s="117"/>
      <c r="F57" s="118"/>
      <c r="G57" s="105" t="str">
        <f t="shared" si="0"/>
        <v/>
      </c>
      <c r="H57" s="117"/>
      <c r="I57" s="109"/>
      <c r="J57" s="119"/>
      <c r="K57" s="117"/>
      <c r="L57" s="120"/>
      <c r="M57" s="120"/>
      <c r="N57" s="121"/>
      <c r="O57" s="122"/>
    </row>
    <row r="58" spans="1:15" s="112" customFormat="1" x14ac:dyDescent="0.3">
      <c r="A58" s="113">
        <f t="shared" si="1"/>
        <v>49</v>
      </c>
      <c r="B58" s="114"/>
      <c r="C58" s="115"/>
      <c r="D58" s="116"/>
      <c r="E58" s="117"/>
      <c r="F58" s="118"/>
      <c r="G58" s="105" t="str">
        <f t="shared" si="0"/>
        <v/>
      </c>
      <c r="H58" s="117"/>
      <c r="I58" s="109"/>
      <c r="J58" s="119"/>
      <c r="K58" s="117"/>
      <c r="L58" s="120"/>
      <c r="M58" s="120"/>
      <c r="N58" s="139"/>
      <c r="O58" s="122"/>
    </row>
    <row r="59" spans="1:15" s="112" customFormat="1" x14ac:dyDescent="0.3">
      <c r="A59" s="113">
        <f t="shared" si="1"/>
        <v>50</v>
      </c>
      <c r="B59" s="114"/>
      <c r="C59" s="115"/>
      <c r="D59" s="116"/>
      <c r="E59" s="117"/>
      <c r="F59" s="118"/>
      <c r="G59" s="105" t="str">
        <f t="shared" si="0"/>
        <v/>
      </c>
      <c r="H59" s="117"/>
      <c r="I59" s="109"/>
      <c r="J59" s="124"/>
      <c r="K59" s="117"/>
      <c r="L59" s="120"/>
      <c r="M59" s="120"/>
      <c r="N59" s="125"/>
      <c r="O59" s="122"/>
    </row>
    <row r="60" spans="1:15" s="112" customFormat="1" x14ac:dyDescent="0.3">
      <c r="A60" s="113">
        <f t="shared" si="1"/>
        <v>51</v>
      </c>
      <c r="B60" s="114"/>
      <c r="C60" s="115"/>
      <c r="D60" s="116"/>
      <c r="E60" s="117"/>
      <c r="F60" s="118"/>
      <c r="G60" s="105" t="str">
        <f t="shared" si="0"/>
        <v/>
      </c>
      <c r="H60" s="117"/>
      <c r="I60" s="122"/>
      <c r="J60" s="119"/>
      <c r="K60" s="117"/>
      <c r="L60" s="120"/>
      <c r="M60" s="120"/>
      <c r="N60" s="125"/>
      <c r="O60" s="109"/>
    </row>
    <row r="61" spans="1:15" s="112" customFormat="1" x14ac:dyDescent="0.3">
      <c r="A61" s="113">
        <f t="shared" si="1"/>
        <v>52</v>
      </c>
      <c r="B61" s="114"/>
      <c r="C61" s="115"/>
      <c r="D61" s="116"/>
      <c r="E61" s="117"/>
      <c r="F61" s="118"/>
      <c r="G61" s="105" t="str">
        <f t="shared" si="0"/>
        <v/>
      </c>
      <c r="H61" s="117"/>
      <c r="I61" s="122"/>
      <c r="J61" s="119"/>
      <c r="K61" s="117"/>
      <c r="L61" s="120"/>
      <c r="M61" s="120"/>
      <c r="N61" s="125"/>
      <c r="O61" s="122"/>
    </row>
    <row r="62" spans="1:15" s="112" customFormat="1" x14ac:dyDescent="0.3">
      <c r="A62" s="113">
        <f t="shared" si="1"/>
        <v>53</v>
      </c>
      <c r="B62" s="114"/>
      <c r="C62" s="115"/>
      <c r="D62" s="116"/>
      <c r="E62" s="117"/>
      <c r="F62" s="118"/>
      <c r="G62" s="105" t="str">
        <f t="shared" si="0"/>
        <v/>
      </c>
      <c r="H62" s="117"/>
      <c r="I62" s="122"/>
      <c r="J62" s="119"/>
      <c r="K62" s="117"/>
      <c r="L62" s="120"/>
      <c r="M62" s="120"/>
      <c r="N62" s="125"/>
      <c r="O62" s="109"/>
    </row>
    <row r="63" spans="1:15" s="112" customFormat="1" x14ac:dyDescent="0.3">
      <c r="A63" s="113">
        <f t="shared" si="1"/>
        <v>54</v>
      </c>
      <c r="B63" s="114"/>
      <c r="C63" s="115"/>
      <c r="D63" s="116"/>
      <c r="E63" s="117"/>
      <c r="F63" s="118"/>
      <c r="G63" s="105" t="str">
        <f t="shared" si="0"/>
        <v/>
      </c>
      <c r="H63" s="117"/>
      <c r="I63" s="122"/>
      <c r="J63" s="119"/>
      <c r="K63" s="117"/>
      <c r="L63" s="120"/>
      <c r="M63" s="120"/>
      <c r="N63" s="125"/>
      <c r="O63" s="109"/>
    </row>
    <row r="64" spans="1:15" s="112" customFormat="1" x14ac:dyDescent="0.3">
      <c r="A64" s="113">
        <f t="shared" si="1"/>
        <v>55</v>
      </c>
      <c r="B64" s="114"/>
      <c r="C64" s="115"/>
      <c r="D64" s="116"/>
      <c r="E64" s="117"/>
      <c r="F64" s="118"/>
      <c r="G64" s="105" t="str">
        <f t="shared" si="0"/>
        <v/>
      </c>
      <c r="H64" s="117"/>
      <c r="I64" s="122"/>
      <c r="J64" s="119"/>
      <c r="K64" s="117"/>
      <c r="L64" s="120"/>
      <c r="M64" s="120"/>
      <c r="N64" s="125"/>
      <c r="O64" s="109"/>
    </row>
    <row r="65" spans="1:15" s="112" customFormat="1" x14ac:dyDescent="0.3">
      <c r="A65" s="113">
        <f t="shared" si="1"/>
        <v>56</v>
      </c>
      <c r="B65" s="114"/>
      <c r="C65" s="115"/>
      <c r="D65" s="116"/>
      <c r="E65" s="117"/>
      <c r="F65" s="118"/>
      <c r="G65" s="105" t="str">
        <f t="shared" si="0"/>
        <v/>
      </c>
      <c r="H65" s="117"/>
      <c r="I65" s="122"/>
      <c r="J65" s="119"/>
      <c r="K65" s="117"/>
      <c r="L65" s="140"/>
      <c r="M65" s="140"/>
      <c r="N65" s="125"/>
      <c r="O65" s="109"/>
    </row>
    <row r="66" spans="1:15" s="112" customFormat="1" x14ac:dyDescent="0.3">
      <c r="A66" s="113">
        <f t="shared" si="1"/>
        <v>57</v>
      </c>
      <c r="B66" s="114"/>
      <c r="C66" s="115"/>
      <c r="D66" s="116"/>
      <c r="E66" s="117"/>
      <c r="F66" s="118"/>
      <c r="G66" s="105" t="str">
        <f t="shared" si="0"/>
        <v/>
      </c>
      <c r="H66" s="117"/>
      <c r="I66" s="122"/>
      <c r="J66" s="119"/>
      <c r="K66" s="122"/>
      <c r="L66" s="120"/>
      <c r="M66" s="120"/>
      <c r="N66" s="125"/>
      <c r="O66" s="122"/>
    </row>
    <row r="67" spans="1:15" s="112" customFormat="1" x14ac:dyDescent="0.3">
      <c r="A67" s="113">
        <f t="shared" si="1"/>
        <v>58</v>
      </c>
      <c r="B67" s="114"/>
      <c r="C67" s="115"/>
      <c r="D67" s="116"/>
      <c r="E67" s="117"/>
      <c r="F67" s="118"/>
      <c r="G67" s="105" t="str">
        <f t="shared" si="0"/>
        <v/>
      </c>
      <c r="H67" s="117"/>
      <c r="I67" s="122"/>
      <c r="J67" s="119"/>
      <c r="K67" s="137"/>
      <c r="L67" s="120"/>
      <c r="M67" s="120"/>
      <c r="N67" s="141"/>
      <c r="O67" s="122"/>
    </row>
    <row r="68" spans="1:15" s="112" customFormat="1" x14ac:dyDescent="0.3">
      <c r="A68" s="113">
        <f t="shared" si="1"/>
        <v>59</v>
      </c>
      <c r="B68" s="114"/>
      <c r="C68" s="115"/>
      <c r="D68" s="116"/>
      <c r="E68" s="117"/>
      <c r="F68" s="118"/>
      <c r="G68" s="105" t="str">
        <f t="shared" si="0"/>
        <v/>
      </c>
      <c r="H68" s="117"/>
      <c r="I68" s="122"/>
      <c r="J68" s="119"/>
      <c r="K68" s="117"/>
      <c r="L68" s="120"/>
      <c r="M68" s="120"/>
      <c r="N68" s="142"/>
      <c r="O68" s="122"/>
    </row>
    <row r="69" spans="1:15" s="112" customFormat="1" x14ac:dyDescent="0.3">
      <c r="A69" s="113">
        <f t="shared" si="1"/>
        <v>60</v>
      </c>
      <c r="B69" s="114"/>
      <c r="C69" s="115"/>
      <c r="D69" s="116"/>
      <c r="E69" s="117"/>
      <c r="F69" s="118"/>
      <c r="G69" s="105" t="str">
        <f t="shared" si="0"/>
        <v/>
      </c>
      <c r="H69" s="117"/>
      <c r="I69" s="122"/>
      <c r="J69" s="119"/>
      <c r="K69" s="122"/>
      <c r="L69" s="120"/>
      <c r="M69" s="120"/>
      <c r="N69" s="125"/>
      <c r="O69" s="122"/>
    </row>
    <row r="70" spans="1:15" s="112" customFormat="1" x14ac:dyDescent="0.3">
      <c r="A70" s="113">
        <f t="shared" si="1"/>
        <v>61</v>
      </c>
      <c r="B70" s="114"/>
      <c r="C70" s="115"/>
      <c r="D70" s="116"/>
      <c r="E70" s="117"/>
      <c r="F70" s="118"/>
      <c r="G70" s="105" t="str">
        <f t="shared" si="0"/>
        <v/>
      </c>
      <c r="H70" s="117"/>
      <c r="I70" s="122"/>
      <c r="J70" s="119"/>
      <c r="K70" s="117"/>
      <c r="L70" s="120"/>
      <c r="M70" s="120"/>
      <c r="N70" s="141"/>
      <c r="O70" s="122"/>
    </row>
    <row r="71" spans="1:15" s="112" customFormat="1" x14ac:dyDescent="0.3">
      <c r="A71" s="113">
        <f t="shared" si="1"/>
        <v>62</v>
      </c>
      <c r="B71" s="114"/>
      <c r="C71" s="115"/>
      <c r="D71" s="116"/>
      <c r="E71" s="117"/>
      <c r="F71" s="118"/>
      <c r="G71" s="105" t="str">
        <f t="shared" si="0"/>
        <v/>
      </c>
      <c r="H71" s="117"/>
      <c r="I71" s="122"/>
      <c r="J71" s="119"/>
      <c r="K71" s="117"/>
      <c r="L71" s="120"/>
      <c r="M71" s="120"/>
      <c r="N71" s="125"/>
      <c r="O71" s="122"/>
    </row>
    <row r="72" spans="1:15" s="112" customFormat="1" x14ac:dyDescent="0.3">
      <c r="A72" s="113">
        <f t="shared" si="1"/>
        <v>63</v>
      </c>
      <c r="B72" s="114"/>
      <c r="C72" s="115"/>
      <c r="D72" s="116"/>
      <c r="E72" s="117"/>
      <c r="F72" s="118"/>
      <c r="G72" s="105" t="str">
        <f t="shared" si="0"/>
        <v/>
      </c>
      <c r="H72" s="117"/>
      <c r="I72" s="109"/>
      <c r="J72" s="119"/>
      <c r="K72" s="117"/>
      <c r="L72" s="120"/>
      <c r="M72" s="120"/>
      <c r="N72" s="125"/>
      <c r="O72" s="122"/>
    </row>
    <row r="73" spans="1:15" s="112" customFormat="1" x14ac:dyDescent="0.3">
      <c r="A73" s="113">
        <f t="shared" si="1"/>
        <v>64</v>
      </c>
      <c r="B73" s="114"/>
      <c r="C73" s="115"/>
      <c r="D73" s="116"/>
      <c r="E73" s="117"/>
      <c r="F73" s="118"/>
      <c r="G73" s="105" t="str">
        <f t="shared" si="0"/>
        <v/>
      </c>
      <c r="H73" s="117"/>
      <c r="I73" s="122"/>
      <c r="J73" s="119"/>
      <c r="K73" s="117"/>
      <c r="L73" s="120"/>
      <c r="M73" s="120"/>
      <c r="N73" s="125"/>
      <c r="O73" s="122"/>
    </row>
    <row r="74" spans="1:15" s="112" customFormat="1" x14ac:dyDescent="0.3">
      <c r="A74" s="113">
        <f t="shared" si="1"/>
        <v>65</v>
      </c>
      <c r="B74" s="114"/>
      <c r="C74" s="115"/>
      <c r="D74" s="116"/>
      <c r="E74" s="117"/>
      <c r="F74" s="118"/>
      <c r="G74" s="105" t="str">
        <f t="shared" si="0"/>
        <v/>
      </c>
      <c r="H74" s="117"/>
      <c r="I74" s="122"/>
      <c r="J74" s="119"/>
      <c r="K74" s="117"/>
      <c r="L74" s="120"/>
      <c r="M74" s="120"/>
      <c r="N74" s="125"/>
      <c r="O74" s="122"/>
    </row>
    <row r="75" spans="1:15" s="112" customFormat="1" x14ac:dyDescent="0.3">
      <c r="A75" s="113">
        <f t="shared" ref="A75:A138" si="2">A74+1</f>
        <v>66</v>
      </c>
      <c r="B75" s="114"/>
      <c r="C75" s="115"/>
      <c r="D75" s="116"/>
      <c r="E75" s="117"/>
      <c r="F75" s="118"/>
      <c r="G75" s="105" t="str">
        <f t="shared" ref="G75:G138" si="3">IF(E75&lt;&gt;"",IF(D75&lt;&gt;"",D75&amp;"-"&amp;E75&amp;"-"&amp;TEXT(F75,"000"),E75&amp;"-"&amp;TEXT(F75,"000")),"")</f>
        <v/>
      </c>
      <c r="H75" s="117"/>
      <c r="I75" s="122"/>
      <c r="J75" s="119"/>
      <c r="K75" s="117"/>
      <c r="L75" s="120"/>
      <c r="M75" s="120"/>
      <c r="N75" s="125"/>
      <c r="O75" s="122"/>
    </row>
    <row r="76" spans="1:15" s="112" customFormat="1" x14ac:dyDescent="0.3">
      <c r="A76" s="113">
        <f t="shared" si="2"/>
        <v>67</v>
      </c>
      <c r="B76" s="114"/>
      <c r="C76" s="115"/>
      <c r="D76" s="116"/>
      <c r="E76" s="117"/>
      <c r="F76" s="118"/>
      <c r="G76" s="105" t="str">
        <f t="shared" si="3"/>
        <v/>
      </c>
      <c r="H76" s="117"/>
      <c r="I76" s="122"/>
      <c r="J76" s="119"/>
      <c r="K76" s="117"/>
      <c r="L76" s="120"/>
      <c r="M76" s="120"/>
      <c r="N76" s="125"/>
      <c r="O76" s="122"/>
    </row>
    <row r="77" spans="1:15" s="112" customFormat="1" x14ac:dyDescent="0.3">
      <c r="A77" s="113">
        <f t="shared" si="2"/>
        <v>68</v>
      </c>
      <c r="B77" s="114"/>
      <c r="C77" s="115"/>
      <c r="D77" s="116"/>
      <c r="E77" s="117"/>
      <c r="F77" s="118"/>
      <c r="G77" s="105" t="str">
        <f t="shared" si="3"/>
        <v/>
      </c>
      <c r="H77" s="117"/>
      <c r="I77" s="122"/>
      <c r="J77" s="119"/>
      <c r="K77" s="117"/>
      <c r="L77" s="120"/>
      <c r="M77" s="120"/>
      <c r="N77" s="125"/>
      <c r="O77" s="122"/>
    </row>
    <row r="78" spans="1:15" s="112" customFormat="1" x14ac:dyDescent="0.3">
      <c r="A78" s="113">
        <f t="shared" si="2"/>
        <v>69</v>
      </c>
      <c r="B78" s="114"/>
      <c r="C78" s="115"/>
      <c r="D78" s="116"/>
      <c r="E78" s="117"/>
      <c r="F78" s="118"/>
      <c r="G78" s="105" t="str">
        <f t="shared" si="3"/>
        <v/>
      </c>
      <c r="H78" s="117"/>
      <c r="I78" s="122"/>
      <c r="J78" s="119"/>
      <c r="K78" s="117"/>
      <c r="L78" s="120"/>
      <c r="M78" s="120"/>
      <c r="N78" s="125"/>
      <c r="O78" s="109"/>
    </row>
    <row r="79" spans="1:15" s="112" customFormat="1" x14ac:dyDescent="0.3">
      <c r="A79" s="113">
        <f t="shared" si="2"/>
        <v>70</v>
      </c>
      <c r="B79" s="114"/>
      <c r="C79" s="115"/>
      <c r="D79" s="116"/>
      <c r="E79" s="117"/>
      <c r="F79" s="118"/>
      <c r="G79" s="105" t="str">
        <f t="shared" si="3"/>
        <v/>
      </c>
      <c r="H79" s="117"/>
      <c r="I79" s="122"/>
      <c r="J79" s="119"/>
      <c r="K79" s="117"/>
      <c r="L79" s="120"/>
      <c r="M79" s="120"/>
      <c r="N79" s="125"/>
      <c r="O79" s="122"/>
    </row>
    <row r="80" spans="1:15" s="112" customFormat="1" x14ac:dyDescent="0.3">
      <c r="A80" s="113">
        <f t="shared" si="2"/>
        <v>71</v>
      </c>
      <c r="B80" s="114"/>
      <c r="C80" s="115"/>
      <c r="D80" s="116"/>
      <c r="E80" s="117"/>
      <c r="F80" s="118"/>
      <c r="G80" s="105" t="str">
        <f t="shared" si="3"/>
        <v/>
      </c>
      <c r="H80" s="117"/>
      <c r="I80" s="122"/>
      <c r="J80" s="119"/>
      <c r="K80" s="117"/>
      <c r="L80" s="120"/>
      <c r="M80" s="120"/>
      <c r="N80" s="139"/>
      <c r="O80" s="122"/>
    </row>
    <row r="81" spans="1:15" s="112" customFormat="1" x14ac:dyDescent="0.3">
      <c r="A81" s="113">
        <f t="shared" si="2"/>
        <v>72</v>
      </c>
      <c r="B81" s="114"/>
      <c r="C81" s="115"/>
      <c r="D81" s="116"/>
      <c r="E81" s="117"/>
      <c r="F81" s="118"/>
      <c r="G81" s="105" t="str">
        <f t="shared" si="3"/>
        <v/>
      </c>
      <c r="H81" s="117"/>
      <c r="I81" s="122"/>
      <c r="J81" s="119"/>
      <c r="K81" s="143"/>
      <c r="L81" s="120"/>
      <c r="M81" s="120"/>
      <c r="N81" s="139"/>
      <c r="O81" s="122"/>
    </row>
    <row r="82" spans="1:15" s="112" customFormat="1" x14ac:dyDescent="0.3">
      <c r="A82" s="113">
        <f t="shared" si="2"/>
        <v>73</v>
      </c>
      <c r="B82" s="114"/>
      <c r="C82" s="115"/>
      <c r="D82" s="116"/>
      <c r="E82" s="117"/>
      <c r="F82" s="118"/>
      <c r="G82" s="105" t="str">
        <f t="shared" si="3"/>
        <v/>
      </c>
      <c r="H82" s="117"/>
      <c r="I82" s="122"/>
      <c r="J82" s="119"/>
      <c r="K82" s="143"/>
      <c r="L82" s="120"/>
      <c r="M82" s="120"/>
      <c r="N82" s="144"/>
      <c r="O82" s="122"/>
    </row>
    <row r="83" spans="1:15" s="112" customFormat="1" x14ac:dyDescent="0.3">
      <c r="A83" s="113">
        <f t="shared" si="2"/>
        <v>74</v>
      </c>
      <c r="B83" s="114"/>
      <c r="C83" s="115"/>
      <c r="D83" s="116"/>
      <c r="E83" s="117"/>
      <c r="F83" s="118"/>
      <c r="G83" s="105" t="str">
        <f t="shared" si="3"/>
        <v/>
      </c>
      <c r="H83" s="117"/>
      <c r="I83" s="122"/>
      <c r="J83" s="119"/>
      <c r="K83" s="109"/>
      <c r="L83" s="120"/>
      <c r="M83" s="120"/>
      <c r="N83" s="144"/>
      <c r="O83" s="122"/>
    </row>
    <row r="84" spans="1:15" s="112" customFormat="1" x14ac:dyDescent="0.3">
      <c r="A84" s="113">
        <f t="shared" si="2"/>
        <v>75</v>
      </c>
      <c r="B84" s="114"/>
      <c r="C84" s="115"/>
      <c r="D84" s="116"/>
      <c r="E84" s="117"/>
      <c r="F84" s="118"/>
      <c r="G84" s="105" t="str">
        <f t="shared" si="3"/>
        <v/>
      </c>
      <c r="H84" s="117"/>
      <c r="I84" s="122"/>
      <c r="J84" s="119"/>
      <c r="K84" s="117"/>
      <c r="L84" s="120"/>
      <c r="M84" s="120"/>
      <c r="N84" s="121"/>
      <c r="O84" s="122"/>
    </row>
    <row r="85" spans="1:15" s="112" customFormat="1" x14ac:dyDescent="0.3">
      <c r="A85" s="113">
        <f t="shared" si="2"/>
        <v>76</v>
      </c>
      <c r="B85" s="114"/>
      <c r="C85" s="115"/>
      <c r="D85" s="116"/>
      <c r="E85" s="117"/>
      <c r="F85" s="118"/>
      <c r="G85" s="105" t="str">
        <f t="shared" si="3"/>
        <v/>
      </c>
      <c r="H85" s="117"/>
      <c r="I85" s="122"/>
      <c r="J85" s="119"/>
      <c r="K85" s="117"/>
      <c r="L85" s="120"/>
      <c r="M85" s="120"/>
      <c r="N85" s="125"/>
      <c r="O85" s="122"/>
    </row>
    <row r="86" spans="1:15" s="112" customFormat="1" x14ac:dyDescent="0.3">
      <c r="A86" s="113">
        <f t="shared" si="2"/>
        <v>77</v>
      </c>
      <c r="B86" s="114"/>
      <c r="C86" s="115"/>
      <c r="D86" s="116"/>
      <c r="E86" s="117"/>
      <c r="F86" s="118"/>
      <c r="G86" s="105" t="str">
        <f t="shared" si="3"/>
        <v/>
      </c>
      <c r="H86" s="117"/>
      <c r="I86" s="122"/>
      <c r="J86" s="119"/>
      <c r="K86" s="117"/>
      <c r="L86" s="120"/>
      <c r="M86" s="120"/>
      <c r="N86" s="125"/>
      <c r="O86" s="122"/>
    </row>
    <row r="87" spans="1:15" s="112" customFormat="1" x14ac:dyDescent="0.3">
      <c r="A87" s="113">
        <f t="shared" si="2"/>
        <v>78</v>
      </c>
      <c r="B87" s="114"/>
      <c r="C87" s="115"/>
      <c r="D87" s="116"/>
      <c r="E87" s="117"/>
      <c r="F87" s="118"/>
      <c r="G87" s="105" t="str">
        <f t="shared" si="3"/>
        <v/>
      </c>
      <c r="H87" s="117"/>
      <c r="I87" s="122"/>
      <c r="J87" s="119"/>
      <c r="K87" s="109"/>
      <c r="L87" s="120"/>
      <c r="M87" s="120"/>
      <c r="N87" s="125"/>
      <c r="O87" s="122"/>
    </row>
    <row r="88" spans="1:15" s="112" customFormat="1" x14ac:dyDescent="0.3">
      <c r="A88" s="113">
        <f t="shared" si="2"/>
        <v>79</v>
      </c>
      <c r="B88" s="114"/>
      <c r="C88" s="115"/>
      <c r="D88" s="116"/>
      <c r="E88" s="117"/>
      <c r="F88" s="118"/>
      <c r="G88" s="105" t="str">
        <f t="shared" si="3"/>
        <v/>
      </c>
      <c r="H88" s="117"/>
      <c r="I88" s="122"/>
      <c r="J88" s="119"/>
      <c r="K88" s="109"/>
      <c r="L88" s="120"/>
      <c r="M88" s="120"/>
      <c r="N88" s="121"/>
      <c r="O88" s="122"/>
    </row>
    <row r="89" spans="1:15" s="112" customFormat="1" x14ac:dyDescent="0.3">
      <c r="A89" s="113">
        <f t="shared" si="2"/>
        <v>80</v>
      </c>
      <c r="B89" s="114"/>
      <c r="C89" s="115"/>
      <c r="D89" s="116"/>
      <c r="E89" s="117"/>
      <c r="F89" s="118"/>
      <c r="G89" s="105" t="str">
        <f t="shared" si="3"/>
        <v/>
      </c>
      <c r="H89" s="117"/>
      <c r="I89" s="122"/>
      <c r="J89" s="119"/>
      <c r="K89" s="109"/>
      <c r="L89" s="120"/>
      <c r="M89" s="120"/>
      <c r="N89" s="121"/>
      <c r="O89" s="122"/>
    </row>
    <row r="90" spans="1:15" s="112" customFormat="1" x14ac:dyDescent="0.3">
      <c r="A90" s="113">
        <f t="shared" si="2"/>
        <v>81</v>
      </c>
      <c r="B90" s="114"/>
      <c r="C90" s="115"/>
      <c r="D90" s="116"/>
      <c r="E90" s="117"/>
      <c r="F90" s="118"/>
      <c r="G90" s="105" t="str">
        <f t="shared" si="3"/>
        <v/>
      </c>
      <c r="H90" s="117"/>
      <c r="I90" s="122"/>
      <c r="J90" s="119"/>
      <c r="K90" s="109"/>
      <c r="L90" s="120"/>
      <c r="M90" s="120"/>
      <c r="N90" s="121"/>
      <c r="O90" s="122"/>
    </row>
    <row r="91" spans="1:15" s="112" customFormat="1" x14ac:dyDescent="0.3">
      <c r="A91" s="113">
        <f t="shared" si="2"/>
        <v>82</v>
      </c>
      <c r="B91" s="114"/>
      <c r="C91" s="115"/>
      <c r="D91" s="116"/>
      <c r="E91" s="117"/>
      <c r="F91" s="118"/>
      <c r="G91" s="105" t="str">
        <f t="shared" si="3"/>
        <v/>
      </c>
      <c r="H91" s="117"/>
      <c r="I91" s="122"/>
      <c r="J91" s="119"/>
      <c r="K91" s="117"/>
      <c r="L91" s="120"/>
      <c r="M91" s="120"/>
      <c r="N91" s="121"/>
      <c r="O91" s="122"/>
    </row>
    <row r="92" spans="1:15" s="112" customFormat="1" x14ac:dyDescent="0.3">
      <c r="A92" s="113">
        <f t="shared" si="2"/>
        <v>83</v>
      </c>
      <c r="B92" s="114"/>
      <c r="C92" s="115"/>
      <c r="D92" s="116"/>
      <c r="E92" s="117"/>
      <c r="F92" s="118"/>
      <c r="G92" s="105" t="str">
        <f t="shared" si="3"/>
        <v/>
      </c>
      <c r="H92" s="117"/>
      <c r="I92" s="122"/>
      <c r="J92" s="119"/>
      <c r="K92" s="109"/>
      <c r="L92" s="120"/>
      <c r="M92" s="120"/>
      <c r="N92" s="125"/>
      <c r="O92" s="122"/>
    </row>
    <row r="93" spans="1:15" s="112" customFormat="1" x14ac:dyDescent="0.3">
      <c r="A93" s="113">
        <f t="shared" si="2"/>
        <v>84</v>
      </c>
      <c r="B93" s="114"/>
      <c r="C93" s="115"/>
      <c r="D93" s="116"/>
      <c r="E93" s="117"/>
      <c r="F93" s="118"/>
      <c r="G93" s="105" t="str">
        <f t="shared" si="3"/>
        <v/>
      </c>
      <c r="H93" s="117"/>
      <c r="I93" s="122"/>
      <c r="J93" s="119"/>
      <c r="K93" s="117"/>
      <c r="L93" s="120"/>
      <c r="M93" s="120"/>
      <c r="N93" s="121"/>
      <c r="O93" s="122"/>
    </row>
    <row r="94" spans="1:15" s="112" customFormat="1" x14ac:dyDescent="0.3">
      <c r="A94" s="113">
        <f t="shared" si="2"/>
        <v>85</v>
      </c>
      <c r="B94" s="114"/>
      <c r="C94" s="115"/>
      <c r="D94" s="116"/>
      <c r="E94" s="117"/>
      <c r="F94" s="118"/>
      <c r="G94" s="105" t="str">
        <f t="shared" si="3"/>
        <v/>
      </c>
      <c r="H94" s="117"/>
      <c r="I94" s="122"/>
      <c r="J94" s="119"/>
      <c r="K94" s="109"/>
      <c r="L94" s="120"/>
      <c r="M94" s="120"/>
      <c r="N94" s="125"/>
      <c r="O94" s="122"/>
    </row>
    <row r="95" spans="1:15" s="112" customFormat="1" x14ac:dyDescent="0.3">
      <c r="A95" s="113">
        <f t="shared" si="2"/>
        <v>86</v>
      </c>
      <c r="B95" s="114"/>
      <c r="C95" s="115"/>
      <c r="D95" s="116"/>
      <c r="E95" s="117"/>
      <c r="F95" s="118"/>
      <c r="G95" s="105" t="str">
        <f t="shared" si="3"/>
        <v/>
      </c>
      <c r="H95" s="117"/>
      <c r="I95" s="122"/>
      <c r="J95" s="119"/>
      <c r="K95" s="143"/>
      <c r="L95" s="120"/>
      <c r="M95" s="120"/>
      <c r="N95" s="121"/>
      <c r="O95" s="122"/>
    </row>
    <row r="96" spans="1:15" s="112" customFormat="1" x14ac:dyDescent="0.3">
      <c r="A96" s="113">
        <f t="shared" si="2"/>
        <v>87</v>
      </c>
      <c r="B96" s="114"/>
      <c r="C96" s="115"/>
      <c r="D96" s="116"/>
      <c r="E96" s="117"/>
      <c r="F96" s="118"/>
      <c r="G96" s="105" t="str">
        <f t="shared" si="3"/>
        <v/>
      </c>
      <c r="H96" s="117"/>
      <c r="I96" s="122"/>
      <c r="J96" s="119"/>
      <c r="K96" s="109"/>
      <c r="L96" s="120"/>
      <c r="M96" s="120"/>
      <c r="N96" s="144"/>
      <c r="O96" s="109"/>
    </row>
    <row r="97" spans="1:15" s="112" customFormat="1" x14ac:dyDescent="0.3">
      <c r="A97" s="113">
        <f t="shared" si="2"/>
        <v>88</v>
      </c>
      <c r="B97" s="114"/>
      <c r="C97" s="115"/>
      <c r="D97" s="116"/>
      <c r="E97" s="117"/>
      <c r="F97" s="118"/>
      <c r="G97" s="105" t="str">
        <f t="shared" si="3"/>
        <v/>
      </c>
      <c r="H97" s="117"/>
      <c r="I97" s="122"/>
      <c r="J97" s="119"/>
      <c r="K97" s="109"/>
      <c r="L97" s="120"/>
      <c r="M97" s="120"/>
      <c r="N97" s="121"/>
      <c r="O97" s="122"/>
    </row>
    <row r="98" spans="1:15" s="112" customFormat="1" x14ac:dyDescent="0.3">
      <c r="A98" s="113">
        <f t="shared" si="2"/>
        <v>89</v>
      </c>
      <c r="B98" s="114"/>
      <c r="C98" s="115"/>
      <c r="D98" s="116"/>
      <c r="E98" s="117"/>
      <c r="F98" s="118"/>
      <c r="G98" s="105" t="str">
        <f t="shared" si="3"/>
        <v/>
      </c>
      <c r="H98" s="117"/>
      <c r="I98" s="122"/>
      <c r="J98" s="119"/>
      <c r="K98" s="117"/>
      <c r="L98" s="120"/>
      <c r="M98" s="120"/>
      <c r="N98" s="121"/>
      <c r="O98" s="122"/>
    </row>
    <row r="99" spans="1:15" s="112" customFormat="1" x14ac:dyDescent="0.3">
      <c r="A99" s="113">
        <f t="shared" si="2"/>
        <v>90</v>
      </c>
      <c r="B99" s="114"/>
      <c r="C99" s="115"/>
      <c r="D99" s="116"/>
      <c r="E99" s="117"/>
      <c r="F99" s="118"/>
      <c r="G99" s="105" t="str">
        <f t="shared" si="3"/>
        <v/>
      </c>
      <c r="H99" s="117"/>
      <c r="I99" s="109"/>
      <c r="J99" s="119"/>
      <c r="K99" s="122"/>
      <c r="L99" s="120"/>
      <c r="M99" s="120"/>
      <c r="N99" s="125"/>
      <c r="O99" s="109"/>
    </row>
    <row r="100" spans="1:15" s="112" customFormat="1" x14ac:dyDescent="0.3">
      <c r="A100" s="113">
        <f t="shared" si="2"/>
        <v>91</v>
      </c>
      <c r="B100" s="114"/>
      <c r="C100" s="115"/>
      <c r="D100" s="116"/>
      <c r="E100" s="117"/>
      <c r="F100" s="118"/>
      <c r="G100" s="105" t="str">
        <f t="shared" si="3"/>
        <v/>
      </c>
      <c r="H100" s="117"/>
      <c r="I100" s="137"/>
      <c r="J100" s="119"/>
      <c r="K100" s="117"/>
      <c r="L100" s="120"/>
      <c r="M100" s="120"/>
      <c r="N100" s="141"/>
      <c r="O100" s="109"/>
    </row>
    <row r="101" spans="1:15" s="112" customFormat="1" x14ac:dyDescent="0.3">
      <c r="A101" s="113">
        <f t="shared" si="2"/>
        <v>92</v>
      </c>
      <c r="B101" s="114"/>
      <c r="C101" s="115"/>
      <c r="D101" s="116"/>
      <c r="E101" s="117"/>
      <c r="F101" s="118"/>
      <c r="G101" s="105" t="str">
        <f t="shared" si="3"/>
        <v/>
      </c>
      <c r="H101" s="117"/>
      <c r="I101" s="122"/>
      <c r="J101" s="119"/>
      <c r="K101" s="122"/>
      <c r="L101" s="120"/>
      <c r="M101" s="120"/>
      <c r="N101" s="125"/>
      <c r="O101" s="109"/>
    </row>
    <row r="102" spans="1:15" s="112" customFormat="1" x14ac:dyDescent="0.3">
      <c r="A102" s="113">
        <f t="shared" si="2"/>
        <v>93</v>
      </c>
      <c r="B102" s="114"/>
      <c r="C102" s="115"/>
      <c r="D102" s="116"/>
      <c r="E102" s="117"/>
      <c r="F102" s="118"/>
      <c r="G102" s="105" t="str">
        <f t="shared" si="3"/>
        <v/>
      </c>
      <c r="H102" s="117"/>
      <c r="I102" s="141"/>
      <c r="J102" s="119"/>
      <c r="K102" s="117"/>
      <c r="L102" s="120"/>
      <c r="M102" s="120"/>
      <c r="N102" s="141"/>
      <c r="O102" s="109"/>
    </row>
    <row r="103" spans="1:15" s="112" customFormat="1" x14ac:dyDescent="0.3">
      <c r="A103" s="113">
        <f t="shared" si="2"/>
        <v>94</v>
      </c>
      <c r="B103" s="114"/>
      <c r="C103" s="115"/>
      <c r="D103" s="116"/>
      <c r="E103" s="117"/>
      <c r="F103" s="118"/>
      <c r="G103" s="105" t="str">
        <f t="shared" si="3"/>
        <v/>
      </c>
      <c r="H103" s="117"/>
      <c r="I103" s="122"/>
      <c r="J103" s="119"/>
      <c r="K103" s="117"/>
      <c r="L103" s="120"/>
      <c r="M103" s="120"/>
      <c r="N103" s="125"/>
      <c r="O103" s="109"/>
    </row>
    <row r="104" spans="1:15" s="112" customFormat="1" x14ac:dyDescent="0.3">
      <c r="A104" s="113">
        <f t="shared" si="2"/>
        <v>95</v>
      </c>
      <c r="B104" s="114"/>
      <c r="C104" s="115"/>
      <c r="D104" s="116"/>
      <c r="E104" s="117"/>
      <c r="F104" s="118"/>
      <c r="G104" s="105" t="str">
        <f t="shared" si="3"/>
        <v/>
      </c>
      <c r="H104" s="117"/>
      <c r="I104" s="122"/>
      <c r="J104" s="119"/>
      <c r="K104" s="117"/>
      <c r="L104" s="120"/>
      <c r="M104" s="120"/>
      <c r="N104" s="125"/>
      <c r="O104" s="109"/>
    </row>
    <row r="105" spans="1:15" s="112" customFormat="1" x14ac:dyDescent="0.3">
      <c r="A105" s="113">
        <f t="shared" si="2"/>
        <v>96</v>
      </c>
      <c r="B105" s="114"/>
      <c r="C105" s="115"/>
      <c r="D105" s="116"/>
      <c r="E105" s="117"/>
      <c r="F105" s="118"/>
      <c r="G105" s="105" t="str">
        <f t="shared" si="3"/>
        <v/>
      </c>
      <c r="H105" s="117"/>
      <c r="I105" s="122"/>
      <c r="J105" s="119"/>
      <c r="K105" s="137"/>
      <c r="L105" s="120"/>
      <c r="M105" s="120"/>
      <c r="N105" s="125"/>
      <c r="O105" s="122"/>
    </row>
    <row r="106" spans="1:15" s="112" customFormat="1" x14ac:dyDescent="0.3">
      <c r="A106" s="113">
        <f t="shared" si="2"/>
        <v>97</v>
      </c>
      <c r="B106" s="114"/>
      <c r="C106" s="115"/>
      <c r="D106" s="116"/>
      <c r="E106" s="117"/>
      <c r="F106" s="118"/>
      <c r="G106" s="105" t="str">
        <f t="shared" si="3"/>
        <v/>
      </c>
      <c r="H106" s="117"/>
      <c r="I106" s="122"/>
      <c r="J106" s="119"/>
      <c r="K106" s="117"/>
      <c r="L106" s="120"/>
      <c r="M106" s="120"/>
      <c r="N106" s="138"/>
      <c r="O106" s="109"/>
    </row>
    <row r="107" spans="1:15" s="112" customFormat="1" x14ac:dyDescent="0.3">
      <c r="A107" s="113">
        <f t="shared" si="2"/>
        <v>98</v>
      </c>
      <c r="B107" s="114"/>
      <c r="C107" s="115"/>
      <c r="D107" s="116"/>
      <c r="E107" s="117"/>
      <c r="F107" s="118"/>
      <c r="G107" s="105" t="str">
        <f t="shared" si="3"/>
        <v/>
      </c>
      <c r="H107" s="117"/>
      <c r="I107" s="145"/>
      <c r="J107" s="119"/>
      <c r="K107" s="117"/>
      <c r="L107" s="120"/>
      <c r="M107" s="120"/>
      <c r="N107" s="125"/>
      <c r="O107" s="122"/>
    </row>
    <row r="108" spans="1:15" s="112" customFormat="1" x14ac:dyDescent="0.3">
      <c r="A108" s="113">
        <f t="shared" si="2"/>
        <v>99</v>
      </c>
      <c r="B108" s="114"/>
      <c r="C108" s="115"/>
      <c r="D108" s="116"/>
      <c r="E108" s="117"/>
      <c r="F108" s="118"/>
      <c r="G108" s="105" t="str">
        <f t="shared" si="3"/>
        <v/>
      </c>
      <c r="H108" s="117"/>
      <c r="I108" s="122"/>
      <c r="J108" s="119"/>
      <c r="K108" s="117"/>
      <c r="L108" s="120"/>
      <c r="M108" s="120"/>
      <c r="N108" s="125"/>
      <c r="O108" s="109"/>
    </row>
    <row r="109" spans="1:15" s="112" customFormat="1" x14ac:dyDescent="0.3">
      <c r="A109" s="113">
        <f t="shared" si="2"/>
        <v>100</v>
      </c>
      <c r="B109" s="114"/>
      <c r="C109" s="115"/>
      <c r="D109" s="116"/>
      <c r="E109" s="117"/>
      <c r="F109" s="118"/>
      <c r="G109" s="105" t="str">
        <f t="shared" si="3"/>
        <v/>
      </c>
      <c r="H109" s="117"/>
      <c r="I109" s="122"/>
      <c r="J109" s="119"/>
      <c r="K109" s="117"/>
      <c r="L109" s="120"/>
      <c r="M109" s="120"/>
      <c r="N109" s="125"/>
      <c r="O109" s="122"/>
    </row>
    <row r="110" spans="1:15" s="112" customFormat="1" x14ac:dyDescent="0.3">
      <c r="A110" s="113">
        <f t="shared" si="2"/>
        <v>101</v>
      </c>
      <c r="B110" s="114"/>
      <c r="C110" s="115"/>
      <c r="D110" s="116"/>
      <c r="E110" s="117"/>
      <c r="F110" s="118"/>
      <c r="G110" s="105" t="str">
        <f t="shared" si="3"/>
        <v/>
      </c>
      <c r="H110" s="117"/>
      <c r="I110" s="122"/>
      <c r="J110" s="119"/>
      <c r="K110" s="117"/>
      <c r="L110" s="120"/>
      <c r="M110" s="120"/>
      <c r="N110" s="125"/>
      <c r="O110" s="122"/>
    </row>
    <row r="111" spans="1:15" s="112" customFormat="1" x14ac:dyDescent="0.3">
      <c r="A111" s="113">
        <f t="shared" si="2"/>
        <v>102</v>
      </c>
      <c r="B111" s="114"/>
      <c r="C111" s="115"/>
      <c r="D111" s="116"/>
      <c r="E111" s="117"/>
      <c r="F111" s="118"/>
      <c r="G111" s="105" t="str">
        <f t="shared" si="3"/>
        <v/>
      </c>
      <c r="H111" s="117"/>
      <c r="I111" s="122"/>
      <c r="J111" s="119"/>
      <c r="K111" s="117"/>
      <c r="L111" s="120"/>
      <c r="M111" s="120"/>
      <c r="N111" s="125"/>
      <c r="O111" s="109"/>
    </row>
    <row r="112" spans="1:15" s="112" customFormat="1" x14ac:dyDescent="0.3">
      <c r="A112" s="113">
        <f t="shared" si="2"/>
        <v>103</v>
      </c>
      <c r="B112" s="114"/>
      <c r="C112" s="115"/>
      <c r="D112" s="116"/>
      <c r="E112" s="117"/>
      <c r="F112" s="118"/>
      <c r="G112" s="105" t="str">
        <f t="shared" si="3"/>
        <v/>
      </c>
      <c r="H112" s="117"/>
      <c r="I112" s="122"/>
      <c r="J112" s="119"/>
      <c r="K112" s="117"/>
      <c r="L112" s="120"/>
      <c r="M112" s="120"/>
      <c r="N112" s="125"/>
      <c r="O112" s="109"/>
    </row>
    <row r="113" spans="1:15" s="112" customFormat="1" x14ac:dyDescent="0.3">
      <c r="A113" s="113">
        <f t="shared" si="2"/>
        <v>104</v>
      </c>
      <c r="B113" s="114"/>
      <c r="C113" s="115"/>
      <c r="D113" s="116"/>
      <c r="E113" s="117"/>
      <c r="F113" s="118"/>
      <c r="G113" s="105" t="str">
        <f t="shared" si="3"/>
        <v/>
      </c>
      <c r="H113" s="117"/>
      <c r="I113" s="122"/>
      <c r="J113" s="119"/>
      <c r="K113" s="117"/>
      <c r="L113" s="120"/>
      <c r="M113" s="120"/>
      <c r="N113" s="125"/>
      <c r="O113" s="109"/>
    </row>
    <row r="114" spans="1:15" s="112" customFormat="1" x14ac:dyDescent="0.3">
      <c r="A114" s="113">
        <f t="shared" si="2"/>
        <v>105</v>
      </c>
      <c r="B114" s="114"/>
      <c r="C114" s="115"/>
      <c r="D114" s="116"/>
      <c r="E114" s="117"/>
      <c r="F114" s="118"/>
      <c r="G114" s="105" t="str">
        <f t="shared" si="3"/>
        <v/>
      </c>
      <c r="H114" s="117"/>
      <c r="I114" s="122"/>
      <c r="J114" s="119"/>
      <c r="K114" s="117"/>
      <c r="L114" s="120"/>
      <c r="M114" s="120"/>
      <c r="N114" s="125"/>
      <c r="O114" s="109"/>
    </row>
    <row r="115" spans="1:15" s="112" customFormat="1" x14ac:dyDescent="0.3">
      <c r="A115" s="113">
        <f t="shared" si="2"/>
        <v>106</v>
      </c>
      <c r="B115" s="114"/>
      <c r="C115" s="115"/>
      <c r="D115" s="116"/>
      <c r="E115" s="117"/>
      <c r="F115" s="118"/>
      <c r="G115" s="105" t="str">
        <f t="shared" si="3"/>
        <v/>
      </c>
      <c r="H115" s="117"/>
      <c r="I115" s="122"/>
      <c r="J115" s="119"/>
      <c r="K115" s="117"/>
      <c r="L115" s="120"/>
      <c r="M115" s="120"/>
      <c r="N115" s="125"/>
      <c r="O115" s="109"/>
    </row>
    <row r="116" spans="1:15" s="112" customFormat="1" x14ac:dyDescent="0.3">
      <c r="A116" s="113">
        <f t="shared" si="2"/>
        <v>107</v>
      </c>
      <c r="B116" s="114"/>
      <c r="C116" s="115"/>
      <c r="D116" s="116"/>
      <c r="E116" s="117"/>
      <c r="F116" s="118"/>
      <c r="G116" s="105" t="str">
        <f t="shared" si="3"/>
        <v/>
      </c>
      <c r="H116" s="117"/>
      <c r="I116" s="122"/>
      <c r="J116" s="119"/>
      <c r="K116" s="117"/>
      <c r="L116" s="120"/>
      <c r="M116" s="120"/>
      <c r="N116" s="125"/>
      <c r="O116" s="122"/>
    </row>
    <row r="117" spans="1:15" s="112" customFormat="1" x14ac:dyDescent="0.3">
      <c r="A117" s="113">
        <f t="shared" si="2"/>
        <v>108</v>
      </c>
      <c r="B117" s="114"/>
      <c r="C117" s="115"/>
      <c r="D117" s="116"/>
      <c r="E117" s="117"/>
      <c r="F117" s="118"/>
      <c r="G117" s="105" t="str">
        <f t="shared" si="3"/>
        <v/>
      </c>
      <c r="H117" s="117"/>
      <c r="I117" s="122"/>
      <c r="J117" s="119"/>
      <c r="K117" s="117"/>
      <c r="L117" s="120"/>
      <c r="M117" s="120"/>
      <c r="N117" s="125"/>
      <c r="O117" s="122"/>
    </row>
    <row r="118" spans="1:15" s="112" customFormat="1" x14ac:dyDescent="0.3">
      <c r="A118" s="113">
        <f t="shared" si="2"/>
        <v>109</v>
      </c>
      <c r="B118" s="114"/>
      <c r="C118" s="115"/>
      <c r="D118" s="116"/>
      <c r="E118" s="117"/>
      <c r="F118" s="118"/>
      <c r="G118" s="105" t="str">
        <f t="shared" si="3"/>
        <v/>
      </c>
      <c r="H118" s="117"/>
      <c r="I118" s="122"/>
      <c r="J118" s="119"/>
      <c r="K118" s="117"/>
      <c r="L118" s="120"/>
      <c r="M118" s="120"/>
      <c r="N118" s="125"/>
      <c r="O118" s="122"/>
    </row>
    <row r="119" spans="1:15" s="112" customFormat="1" x14ac:dyDescent="0.3">
      <c r="A119" s="113">
        <f t="shared" si="2"/>
        <v>110</v>
      </c>
      <c r="B119" s="114"/>
      <c r="C119" s="115"/>
      <c r="D119" s="116"/>
      <c r="E119" s="117"/>
      <c r="F119" s="118"/>
      <c r="G119" s="105" t="str">
        <f t="shared" si="3"/>
        <v/>
      </c>
      <c r="H119" s="117"/>
      <c r="I119" s="138"/>
      <c r="J119" s="119"/>
      <c r="K119" s="117"/>
      <c r="L119" s="120"/>
      <c r="M119" s="120"/>
      <c r="N119" s="125"/>
      <c r="O119" s="122"/>
    </row>
    <row r="120" spans="1:15" s="112" customFormat="1" x14ac:dyDescent="0.3">
      <c r="A120" s="113">
        <f t="shared" si="2"/>
        <v>111</v>
      </c>
      <c r="B120" s="114"/>
      <c r="C120" s="115"/>
      <c r="D120" s="116"/>
      <c r="E120" s="117"/>
      <c r="F120" s="118"/>
      <c r="G120" s="105" t="str">
        <f t="shared" si="3"/>
        <v/>
      </c>
      <c r="H120" s="117"/>
      <c r="I120" s="122"/>
      <c r="J120" s="119"/>
      <c r="K120" s="117"/>
      <c r="L120" s="120"/>
      <c r="M120" s="120"/>
      <c r="N120" s="125"/>
      <c r="O120" s="122"/>
    </row>
    <row r="121" spans="1:15" s="112" customFormat="1" x14ac:dyDescent="0.3">
      <c r="A121" s="113">
        <f t="shared" si="2"/>
        <v>112</v>
      </c>
      <c r="B121" s="114"/>
      <c r="C121" s="115"/>
      <c r="D121" s="116"/>
      <c r="E121" s="117"/>
      <c r="F121" s="118"/>
      <c r="G121" s="105" t="str">
        <f t="shared" si="3"/>
        <v/>
      </c>
      <c r="H121" s="117"/>
      <c r="I121" s="122"/>
      <c r="J121" s="119"/>
      <c r="K121" s="117"/>
      <c r="L121" s="120"/>
      <c r="M121" s="120"/>
      <c r="N121" s="125"/>
      <c r="O121" s="122"/>
    </row>
    <row r="122" spans="1:15" s="112" customFormat="1" x14ac:dyDescent="0.3">
      <c r="A122" s="113">
        <f t="shared" si="2"/>
        <v>113</v>
      </c>
      <c r="B122" s="114"/>
      <c r="C122" s="115"/>
      <c r="D122" s="116"/>
      <c r="E122" s="117"/>
      <c r="F122" s="118"/>
      <c r="G122" s="105" t="str">
        <f t="shared" si="3"/>
        <v/>
      </c>
      <c r="H122" s="117"/>
      <c r="I122" s="122"/>
      <c r="J122" s="119"/>
      <c r="K122" s="117"/>
      <c r="L122" s="120"/>
      <c r="M122" s="120"/>
      <c r="N122" s="125"/>
      <c r="O122" s="122"/>
    </row>
    <row r="123" spans="1:15" s="112" customFormat="1" x14ac:dyDescent="0.3">
      <c r="A123" s="113">
        <f t="shared" si="2"/>
        <v>114</v>
      </c>
      <c r="B123" s="114"/>
      <c r="C123" s="115"/>
      <c r="D123" s="116"/>
      <c r="E123" s="117"/>
      <c r="F123" s="118"/>
      <c r="G123" s="105" t="str">
        <f t="shared" si="3"/>
        <v/>
      </c>
      <c r="H123" s="117"/>
      <c r="I123" s="122"/>
      <c r="J123" s="119"/>
      <c r="K123" s="117"/>
      <c r="L123" s="120"/>
      <c r="M123" s="120"/>
      <c r="N123" s="125"/>
      <c r="O123" s="122"/>
    </row>
    <row r="124" spans="1:15" s="112" customFormat="1" x14ac:dyDescent="0.3">
      <c r="A124" s="113">
        <f t="shared" si="2"/>
        <v>115</v>
      </c>
      <c r="B124" s="114"/>
      <c r="C124" s="115"/>
      <c r="D124" s="116"/>
      <c r="E124" s="117"/>
      <c r="F124" s="118"/>
      <c r="G124" s="105" t="str">
        <f t="shared" si="3"/>
        <v/>
      </c>
      <c r="H124" s="117"/>
      <c r="I124" s="146"/>
      <c r="J124" s="119"/>
      <c r="K124" s="117"/>
      <c r="L124" s="120"/>
      <c r="M124" s="120"/>
      <c r="N124" s="125"/>
      <c r="O124" s="109"/>
    </row>
    <row r="125" spans="1:15" s="112" customFormat="1" x14ac:dyDescent="0.3">
      <c r="A125" s="113">
        <f t="shared" si="2"/>
        <v>116</v>
      </c>
      <c r="B125" s="114"/>
      <c r="C125" s="115"/>
      <c r="D125" s="116"/>
      <c r="E125" s="117"/>
      <c r="F125" s="118"/>
      <c r="G125" s="105" t="str">
        <f t="shared" si="3"/>
        <v/>
      </c>
      <c r="H125" s="117"/>
      <c r="I125" s="146"/>
      <c r="J125" s="119"/>
      <c r="K125" s="117"/>
      <c r="L125" s="120"/>
      <c r="M125" s="120"/>
      <c r="N125" s="125"/>
      <c r="O125" s="109"/>
    </row>
    <row r="126" spans="1:15" s="112" customFormat="1" x14ac:dyDescent="0.25">
      <c r="A126" s="113">
        <f t="shared" si="2"/>
        <v>117</v>
      </c>
      <c r="B126" s="114"/>
      <c r="C126" s="115"/>
      <c r="D126" s="116"/>
      <c r="E126" s="117"/>
      <c r="F126" s="118"/>
      <c r="G126" s="105" t="str">
        <f t="shared" si="3"/>
        <v/>
      </c>
      <c r="H126" s="117"/>
      <c r="I126" s="147"/>
      <c r="J126" s="119"/>
      <c r="K126" s="117"/>
      <c r="L126" s="120"/>
      <c r="M126" s="120"/>
      <c r="N126" s="125"/>
      <c r="O126" s="109"/>
    </row>
    <row r="127" spans="1:15" s="112" customFormat="1" x14ac:dyDescent="0.3">
      <c r="A127" s="113">
        <f t="shared" si="2"/>
        <v>118</v>
      </c>
      <c r="B127" s="114"/>
      <c r="C127" s="115"/>
      <c r="D127" s="116"/>
      <c r="E127" s="117"/>
      <c r="F127" s="118"/>
      <c r="G127" s="105" t="str">
        <f t="shared" si="3"/>
        <v/>
      </c>
      <c r="H127" s="117"/>
      <c r="I127" s="122"/>
      <c r="J127" s="119"/>
      <c r="K127" s="117"/>
      <c r="L127" s="120"/>
      <c r="M127" s="120"/>
      <c r="N127" s="125"/>
      <c r="O127" s="122"/>
    </row>
    <row r="128" spans="1:15" s="112" customFormat="1" x14ac:dyDescent="0.3">
      <c r="A128" s="113">
        <f t="shared" si="2"/>
        <v>119</v>
      </c>
      <c r="B128" s="114"/>
      <c r="C128" s="115"/>
      <c r="D128" s="116"/>
      <c r="E128" s="117"/>
      <c r="F128" s="118"/>
      <c r="G128" s="105" t="str">
        <f t="shared" si="3"/>
        <v/>
      </c>
      <c r="H128" s="117"/>
      <c r="I128" s="122"/>
      <c r="J128" s="119"/>
      <c r="K128" s="117"/>
      <c r="L128" s="120"/>
      <c r="M128" s="120"/>
      <c r="N128" s="125"/>
      <c r="O128" s="122"/>
    </row>
    <row r="129" spans="1:15" s="112" customFormat="1" x14ac:dyDescent="0.3">
      <c r="A129" s="113">
        <f t="shared" si="2"/>
        <v>120</v>
      </c>
      <c r="B129" s="114"/>
      <c r="C129" s="115"/>
      <c r="D129" s="116"/>
      <c r="E129" s="117"/>
      <c r="F129" s="118"/>
      <c r="G129" s="105" t="str">
        <f t="shared" si="3"/>
        <v/>
      </c>
      <c r="H129" s="117"/>
      <c r="I129" s="122"/>
      <c r="J129" s="119"/>
      <c r="K129" s="117"/>
      <c r="L129" s="120"/>
      <c r="M129" s="120"/>
      <c r="N129" s="125"/>
      <c r="O129" s="122"/>
    </row>
    <row r="130" spans="1:15" s="112" customFormat="1" x14ac:dyDescent="0.3">
      <c r="A130" s="113">
        <f t="shared" si="2"/>
        <v>121</v>
      </c>
      <c r="B130" s="114"/>
      <c r="C130" s="115"/>
      <c r="D130" s="116"/>
      <c r="E130" s="117"/>
      <c r="F130" s="118"/>
      <c r="G130" s="105" t="str">
        <f t="shared" si="3"/>
        <v/>
      </c>
      <c r="H130" s="117"/>
      <c r="I130" s="122"/>
      <c r="J130" s="119"/>
      <c r="K130" s="117"/>
      <c r="L130" s="120"/>
      <c r="M130" s="120"/>
      <c r="N130" s="125"/>
      <c r="O130" s="122"/>
    </row>
    <row r="131" spans="1:15" s="112" customFormat="1" x14ac:dyDescent="0.3">
      <c r="A131" s="113">
        <f t="shared" si="2"/>
        <v>122</v>
      </c>
      <c r="B131" s="114"/>
      <c r="C131" s="115"/>
      <c r="D131" s="116"/>
      <c r="E131" s="117"/>
      <c r="F131" s="118"/>
      <c r="G131" s="105" t="str">
        <f t="shared" si="3"/>
        <v/>
      </c>
      <c r="H131" s="117"/>
      <c r="I131" s="122"/>
      <c r="J131" s="119"/>
      <c r="K131" s="117"/>
      <c r="L131" s="120"/>
      <c r="M131" s="120"/>
      <c r="N131" s="125"/>
      <c r="O131" s="122"/>
    </row>
    <row r="132" spans="1:15" s="112" customFormat="1" x14ac:dyDescent="0.3">
      <c r="A132" s="113">
        <f t="shared" si="2"/>
        <v>123</v>
      </c>
      <c r="B132" s="114"/>
      <c r="C132" s="115"/>
      <c r="D132" s="116"/>
      <c r="E132" s="117"/>
      <c r="F132" s="118"/>
      <c r="G132" s="105" t="str">
        <f t="shared" si="3"/>
        <v/>
      </c>
      <c r="H132" s="117"/>
      <c r="I132" s="122"/>
      <c r="J132" s="119"/>
      <c r="K132" s="117"/>
      <c r="L132" s="120"/>
      <c r="M132" s="120"/>
      <c r="N132" s="125"/>
      <c r="O132" s="109"/>
    </row>
    <row r="133" spans="1:15" s="112" customFormat="1" x14ac:dyDescent="0.3">
      <c r="A133" s="113">
        <f t="shared" si="2"/>
        <v>124</v>
      </c>
      <c r="B133" s="114"/>
      <c r="C133" s="115"/>
      <c r="D133" s="116"/>
      <c r="E133" s="117"/>
      <c r="F133" s="118"/>
      <c r="G133" s="105" t="str">
        <f t="shared" si="3"/>
        <v/>
      </c>
      <c r="H133" s="117"/>
      <c r="I133" s="122"/>
      <c r="J133" s="119"/>
      <c r="K133" s="117"/>
      <c r="L133" s="120"/>
      <c r="M133" s="120"/>
      <c r="N133" s="125"/>
      <c r="O133" s="122"/>
    </row>
    <row r="134" spans="1:15" s="112" customFormat="1" x14ac:dyDescent="0.3">
      <c r="A134" s="113">
        <f t="shared" si="2"/>
        <v>125</v>
      </c>
      <c r="B134" s="114"/>
      <c r="C134" s="115"/>
      <c r="D134" s="116"/>
      <c r="E134" s="117"/>
      <c r="F134" s="118"/>
      <c r="G134" s="105" t="str">
        <f t="shared" si="3"/>
        <v/>
      </c>
      <c r="H134" s="117"/>
      <c r="I134" s="122"/>
      <c r="J134" s="119"/>
      <c r="K134" s="117"/>
      <c r="L134" s="120"/>
      <c r="M134" s="120"/>
      <c r="N134" s="125"/>
      <c r="O134" s="109"/>
    </row>
    <row r="135" spans="1:15" s="112" customFormat="1" x14ac:dyDescent="0.3">
      <c r="A135" s="113">
        <f t="shared" si="2"/>
        <v>126</v>
      </c>
      <c r="B135" s="114"/>
      <c r="C135" s="115"/>
      <c r="D135" s="116"/>
      <c r="E135" s="117"/>
      <c r="F135" s="118"/>
      <c r="G135" s="105" t="str">
        <f t="shared" si="3"/>
        <v/>
      </c>
      <c r="H135" s="117"/>
      <c r="I135" s="122"/>
      <c r="J135" s="119"/>
      <c r="K135" s="117"/>
      <c r="L135" s="120"/>
      <c r="M135" s="120"/>
      <c r="N135" s="125"/>
      <c r="O135" s="109"/>
    </row>
    <row r="136" spans="1:15" s="112" customFormat="1" x14ac:dyDescent="0.3">
      <c r="A136" s="113">
        <f t="shared" si="2"/>
        <v>127</v>
      </c>
      <c r="B136" s="114"/>
      <c r="C136" s="115"/>
      <c r="D136" s="116"/>
      <c r="E136" s="117"/>
      <c r="F136" s="118"/>
      <c r="G136" s="105" t="str">
        <f t="shared" si="3"/>
        <v/>
      </c>
      <c r="H136" s="117"/>
      <c r="I136" s="122"/>
      <c r="J136" s="119"/>
      <c r="K136" s="117"/>
      <c r="L136" s="120"/>
      <c r="M136" s="120"/>
      <c r="N136" s="148"/>
      <c r="O136" s="109"/>
    </row>
    <row r="137" spans="1:15" s="112" customFormat="1" x14ac:dyDescent="0.3">
      <c r="A137" s="113">
        <f t="shared" si="2"/>
        <v>128</v>
      </c>
      <c r="B137" s="114"/>
      <c r="C137" s="115"/>
      <c r="D137" s="116"/>
      <c r="E137" s="117"/>
      <c r="F137" s="118"/>
      <c r="G137" s="105" t="str">
        <f t="shared" si="3"/>
        <v/>
      </c>
      <c r="H137" s="117"/>
      <c r="I137" s="122"/>
      <c r="J137" s="119"/>
      <c r="K137" s="117"/>
      <c r="L137" s="120"/>
      <c r="M137" s="120"/>
      <c r="N137" s="125"/>
      <c r="O137" s="109"/>
    </row>
    <row r="138" spans="1:15" s="112" customFormat="1" x14ac:dyDescent="0.3">
      <c r="A138" s="113">
        <f t="shared" si="2"/>
        <v>129</v>
      </c>
      <c r="B138" s="114"/>
      <c r="C138" s="115"/>
      <c r="D138" s="116"/>
      <c r="E138" s="117"/>
      <c r="F138" s="118"/>
      <c r="G138" s="105" t="str">
        <f t="shared" si="3"/>
        <v/>
      </c>
      <c r="H138" s="117"/>
      <c r="I138" s="122"/>
      <c r="J138" s="119"/>
      <c r="K138" s="117"/>
      <c r="L138" s="120"/>
      <c r="M138" s="120"/>
      <c r="N138" s="125"/>
      <c r="O138" s="122"/>
    </row>
    <row r="139" spans="1:15" s="112" customFormat="1" x14ac:dyDescent="0.3">
      <c r="A139" s="113">
        <f t="shared" ref="A139:A202" si="4">A138+1</f>
        <v>130</v>
      </c>
      <c r="B139" s="114"/>
      <c r="C139" s="115"/>
      <c r="D139" s="116"/>
      <c r="E139" s="117"/>
      <c r="F139" s="118"/>
      <c r="G139" s="105" t="str">
        <f t="shared" ref="G139:G202" si="5">IF(E139&lt;&gt;"",IF(D139&lt;&gt;"",D139&amp;"-"&amp;E139&amp;"-"&amp;TEXT(F139,"000"),E139&amp;"-"&amp;TEXT(F139,"000")),"")</f>
        <v/>
      </c>
      <c r="H139" s="117"/>
      <c r="I139" s="122"/>
      <c r="J139" s="119"/>
      <c r="K139" s="117"/>
      <c r="L139" s="120"/>
      <c r="M139" s="120"/>
      <c r="N139" s="125"/>
      <c r="O139" s="122"/>
    </row>
    <row r="140" spans="1:15" s="112" customFormat="1" x14ac:dyDescent="0.3">
      <c r="A140" s="113">
        <f t="shared" si="4"/>
        <v>131</v>
      </c>
      <c r="B140" s="114"/>
      <c r="C140" s="115"/>
      <c r="D140" s="116"/>
      <c r="E140" s="117"/>
      <c r="F140" s="118"/>
      <c r="G140" s="105" t="str">
        <f t="shared" si="5"/>
        <v/>
      </c>
      <c r="H140" s="117"/>
      <c r="I140" s="122"/>
      <c r="J140" s="119"/>
      <c r="K140" s="117"/>
      <c r="L140" s="120"/>
      <c r="M140" s="120"/>
      <c r="N140" s="125"/>
      <c r="O140" s="122"/>
    </row>
    <row r="141" spans="1:15" s="112" customFormat="1" x14ac:dyDescent="0.3">
      <c r="A141" s="113">
        <f t="shared" si="4"/>
        <v>132</v>
      </c>
      <c r="B141" s="114"/>
      <c r="C141" s="115"/>
      <c r="D141" s="116"/>
      <c r="E141" s="117"/>
      <c r="F141" s="118"/>
      <c r="G141" s="105" t="str">
        <f t="shared" si="5"/>
        <v/>
      </c>
      <c r="H141" s="117"/>
      <c r="I141" s="122"/>
      <c r="J141" s="119"/>
      <c r="K141" s="117"/>
      <c r="L141" s="120"/>
      <c r="M141" s="120"/>
      <c r="N141" s="125"/>
      <c r="O141" s="122"/>
    </row>
    <row r="142" spans="1:15" s="112" customFormat="1" x14ac:dyDescent="0.3">
      <c r="A142" s="113">
        <f t="shared" si="4"/>
        <v>133</v>
      </c>
      <c r="B142" s="114"/>
      <c r="C142" s="115"/>
      <c r="D142" s="116"/>
      <c r="E142" s="117"/>
      <c r="F142" s="118"/>
      <c r="G142" s="105" t="str">
        <f t="shared" si="5"/>
        <v/>
      </c>
      <c r="H142" s="117"/>
      <c r="I142" s="122"/>
      <c r="J142" s="119"/>
      <c r="K142" s="117"/>
      <c r="L142" s="120"/>
      <c r="M142" s="120"/>
      <c r="N142" s="125"/>
      <c r="O142" s="122"/>
    </row>
    <row r="143" spans="1:15" s="112" customFormat="1" x14ac:dyDescent="0.3">
      <c r="A143" s="113">
        <f t="shared" si="4"/>
        <v>134</v>
      </c>
      <c r="B143" s="114"/>
      <c r="C143" s="115"/>
      <c r="D143" s="116"/>
      <c r="E143" s="117"/>
      <c r="F143" s="118"/>
      <c r="G143" s="105" t="str">
        <f t="shared" si="5"/>
        <v/>
      </c>
      <c r="H143" s="117"/>
      <c r="I143" s="122"/>
      <c r="J143" s="119"/>
      <c r="K143" s="117"/>
      <c r="L143" s="120"/>
      <c r="M143" s="120"/>
      <c r="N143" s="125"/>
      <c r="O143" s="122"/>
    </row>
    <row r="144" spans="1:15" s="112" customFormat="1" x14ac:dyDescent="0.3">
      <c r="A144" s="113">
        <f t="shared" si="4"/>
        <v>135</v>
      </c>
      <c r="B144" s="114"/>
      <c r="C144" s="115"/>
      <c r="D144" s="116"/>
      <c r="E144" s="117"/>
      <c r="F144" s="118"/>
      <c r="G144" s="105" t="str">
        <f t="shared" si="5"/>
        <v/>
      </c>
      <c r="H144" s="117"/>
      <c r="I144" s="122"/>
      <c r="J144" s="119"/>
      <c r="K144" s="117"/>
      <c r="L144" s="120"/>
      <c r="M144" s="120"/>
      <c r="N144" s="125"/>
      <c r="O144" s="122"/>
    </row>
    <row r="145" spans="1:15" s="112" customFormat="1" x14ac:dyDescent="0.3">
      <c r="A145" s="113">
        <f t="shared" si="4"/>
        <v>136</v>
      </c>
      <c r="B145" s="114"/>
      <c r="C145" s="115"/>
      <c r="D145" s="116"/>
      <c r="E145" s="117"/>
      <c r="F145" s="118"/>
      <c r="G145" s="105" t="str">
        <f t="shared" si="5"/>
        <v/>
      </c>
      <c r="H145" s="117"/>
      <c r="I145" s="122"/>
      <c r="J145" s="119"/>
      <c r="K145" s="117"/>
      <c r="L145" s="120"/>
      <c r="M145" s="120"/>
      <c r="N145" s="125"/>
      <c r="O145" s="122"/>
    </row>
    <row r="146" spans="1:15" s="112" customFormat="1" x14ac:dyDescent="0.3">
      <c r="A146" s="113">
        <f t="shared" si="4"/>
        <v>137</v>
      </c>
      <c r="B146" s="114"/>
      <c r="C146" s="115"/>
      <c r="D146" s="116"/>
      <c r="E146" s="117"/>
      <c r="F146" s="118"/>
      <c r="G146" s="105" t="str">
        <f t="shared" si="5"/>
        <v/>
      </c>
      <c r="H146" s="117"/>
      <c r="I146" s="122"/>
      <c r="J146" s="119"/>
      <c r="K146" s="122"/>
      <c r="L146" s="120"/>
      <c r="M146" s="120"/>
      <c r="N146" s="125"/>
      <c r="O146" s="122"/>
    </row>
    <row r="147" spans="1:15" s="112" customFormat="1" x14ac:dyDescent="0.3">
      <c r="A147" s="113">
        <f t="shared" si="4"/>
        <v>138</v>
      </c>
      <c r="B147" s="114"/>
      <c r="C147" s="115"/>
      <c r="D147" s="116"/>
      <c r="E147" s="117"/>
      <c r="F147" s="118"/>
      <c r="G147" s="105" t="str">
        <f t="shared" si="5"/>
        <v/>
      </c>
      <c r="H147" s="117"/>
      <c r="I147" s="122"/>
      <c r="J147" s="119"/>
      <c r="K147" s="117"/>
      <c r="L147" s="120"/>
      <c r="M147" s="120"/>
      <c r="N147" s="149"/>
      <c r="O147" s="122"/>
    </row>
    <row r="148" spans="1:15" s="112" customFormat="1" x14ac:dyDescent="0.3">
      <c r="A148" s="113">
        <f t="shared" si="4"/>
        <v>139</v>
      </c>
      <c r="B148" s="114"/>
      <c r="C148" s="115"/>
      <c r="D148" s="116"/>
      <c r="E148" s="117"/>
      <c r="F148" s="118"/>
      <c r="G148" s="105" t="str">
        <f t="shared" si="5"/>
        <v/>
      </c>
      <c r="H148" s="117"/>
      <c r="I148" s="122"/>
      <c r="J148" s="119"/>
      <c r="K148" s="117"/>
      <c r="L148" s="120"/>
      <c r="M148" s="120"/>
      <c r="N148" s="125"/>
      <c r="O148" s="122"/>
    </row>
    <row r="149" spans="1:15" s="112" customFormat="1" x14ac:dyDescent="0.3">
      <c r="A149" s="113">
        <f t="shared" si="4"/>
        <v>140</v>
      </c>
      <c r="B149" s="114"/>
      <c r="C149" s="115"/>
      <c r="D149" s="116"/>
      <c r="E149" s="117"/>
      <c r="F149" s="118"/>
      <c r="G149" s="105" t="str">
        <f t="shared" si="5"/>
        <v/>
      </c>
      <c r="H149" s="117"/>
      <c r="I149" s="122"/>
      <c r="J149" s="119"/>
      <c r="K149" s="117"/>
      <c r="L149" s="120"/>
      <c r="M149" s="120"/>
      <c r="N149" s="125"/>
      <c r="O149" s="122"/>
    </row>
    <row r="150" spans="1:15" s="112" customFormat="1" x14ac:dyDescent="0.3">
      <c r="A150" s="113">
        <f t="shared" si="4"/>
        <v>141</v>
      </c>
      <c r="B150" s="114"/>
      <c r="C150" s="115"/>
      <c r="D150" s="116"/>
      <c r="E150" s="117"/>
      <c r="F150" s="118"/>
      <c r="G150" s="105" t="str">
        <f t="shared" si="5"/>
        <v/>
      </c>
      <c r="H150" s="117"/>
      <c r="I150" s="122"/>
      <c r="J150" s="119"/>
      <c r="K150" s="122"/>
      <c r="L150" s="120"/>
      <c r="M150" s="120"/>
      <c r="N150" s="125"/>
      <c r="O150" s="109"/>
    </row>
    <row r="151" spans="1:15" s="112" customFormat="1" x14ac:dyDescent="0.3">
      <c r="A151" s="113">
        <f t="shared" si="4"/>
        <v>142</v>
      </c>
      <c r="B151" s="114"/>
      <c r="C151" s="115"/>
      <c r="D151" s="116"/>
      <c r="E151" s="117"/>
      <c r="F151" s="118"/>
      <c r="G151" s="105" t="str">
        <f t="shared" si="5"/>
        <v/>
      </c>
      <c r="H151" s="117"/>
      <c r="I151" s="122"/>
      <c r="J151" s="119"/>
      <c r="K151" s="117"/>
      <c r="L151" s="120"/>
      <c r="M151" s="120"/>
      <c r="N151" s="149"/>
      <c r="O151" s="122"/>
    </row>
    <row r="152" spans="1:15" s="112" customFormat="1" x14ac:dyDescent="0.3">
      <c r="A152" s="113">
        <f t="shared" si="4"/>
        <v>143</v>
      </c>
      <c r="B152" s="114"/>
      <c r="C152" s="115"/>
      <c r="D152" s="116"/>
      <c r="E152" s="117"/>
      <c r="F152" s="118"/>
      <c r="G152" s="105" t="str">
        <f t="shared" si="5"/>
        <v/>
      </c>
      <c r="H152" s="117"/>
      <c r="I152" s="122"/>
      <c r="J152" s="119"/>
      <c r="K152" s="117"/>
      <c r="L152" s="120"/>
      <c r="M152" s="120"/>
      <c r="N152" s="125"/>
      <c r="O152" s="122"/>
    </row>
    <row r="153" spans="1:15" s="112" customFormat="1" x14ac:dyDescent="0.3">
      <c r="A153" s="113">
        <f t="shared" si="4"/>
        <v>144</v>
      </c>
      <c r="B153" s="114"/>
      <c r="C153" s="115"/>
      <c r="D153" s="116"/>
      <c r="E153" s="117"/>
      <c r="F153" s="118"/>
      <c r="G153" s="105" t="str">
        <f t="shared" si="5"/>
        <v/>
      </c>
      <c r="H153" s="117"/>
      <c r="I153" s="122"/>
      <c r="J153" s="119"/>
      <c r="K153" s="150"/>
      <c r="L153" s="120"/>
      <c r="M153" s="120"/>
      <c r="N153" s="125"/>
      <c r="O153" s="122"/>
    </row>
    <row r="154" spans="1:15" s="112" customFormat="1" x14ac:dyDescent="0.3">
      <c r="A154" s="113">
        <f t="shared" si="4"/>
        <v>145</v>
      </c>
      <c r="B154" s="114"/>
      <c r="C154" s="115"/>
      <c r="D154" s="116"/>
      <c r="E154" s="117"/>
      <c r="F154" s="118"/>
      <c r="G154" s="105" t="str">
        <f t="shared" si="5"/>
        <v/>
      </c>
      <c r="H154" s="117"/>
      <c r="I154" s="122"/>
      <c r="J154" s="119"/>
      <c r="K154" s="117"/>
      <c r="L154" s="120"/>
      <c r="M154" s="120"/>
      <c r="N154" s="151"/>
      <c r="O154" s="122"/>
    </row>
    <row r="155" spans="1:15" s="152" customFormat="1" x14ac:dyDescent="0.3">
      <c r="A155" s="113">
        <f t="shared" si="4"/>
        <v>146</v>
      </c>
      <c r="B155" s="114"/>
      <c r="C155" s="115"/>
      <c r="D155" s="116"/>
      <c r="E155" s="117"/>
      <c r="F155" s="118"/>
      <c r="G155" s="105" t="str">
        <f t="shared" si="5"/>
        <v/>
      </c>
      <c r="H155" s="117"/>
      <c r="I155" s="122"/>
      <c r="J155" s="119"/>
      <c r="K155" s="117"/>
      <c r="L155" s="120"/>
      <c r="M155" s="120"/>
      <c r="N155" s="125"/>
      <c r="O155" s="122"/>
    </row>
    <row r="156" spans="1:15" s="112" customFormat="1" x14ac:dyDescent="0.3">
      <c r="A156" s="113">
        <f t="shared" si="4"/>
        <v>147</v>
      </c>
      <c r="B156" s="114"/>
      <c r="C156" s="115"/>
      <c r="D156" s="116"/>
      <c r="E156" s="117"/>
      <c r="F156" s="118"/>
      <c r="G156" s="105" t="str">
        <f t="shared" si="5"/>
        <v/>
      </c>
      <c r="H156" s="117"/>
      <c r="I156" s="122"/>
      <c r="J156" s="119"/>
      <c r="K156" s="117"/>
      <c r="L156" s="120"/>
      <c r="M156" s="120"/>
      <c r="N156" s="125"/>
      <c r="O156" s="122"/>
    </row>
    <row r="157" spans="1:15" s="112" customFormat="1" x14ac:dyDescent="0.3">
      <c r="A157" s="113">
        <f t="shared" si="4"/>
        <v>148</v>
      </c>
      <c r="B157" s="114"/>
      <c r="C157" s="115"/>
      <c r="D157" s="116"/>
      <c r="E157" s="117"/>
      <c r="F157" s="118"/>
      <c r="G157" s="105" t="str">
        <f t="shared" si="5"/>
        <v/>
      </c>
      <c r="H157" s="117"/>
      <c r="I157" s="122"/>
      <c r="J157" s="119"/>
      <c r="K157" s="117"/>
      <c r="L157" s="120"/>
      <c r="M157" s="120"/>
      <c r="N157" s="125"/>
      <c r="O157" s="122"/>
    </row>
    <row r="158" spans="1:15" s="112" customFormat="1" x14ac:dyDescent="0.3">
      <c r="A158" s="113">
        <f t="shared" si="4"/>
        <v>149</v>
      </c>
      <c r="B158" s="114"/>
      <c r="C158" s="115"/>
      <c r="D158" s="116"/>
      <c r="E158" s="117"/>
      <c r="F158" s="118"/>
      <c r="G158" s="105" t="str">
        <f t="shared" si="5"/>
        <v/>
      </c>
      <c r="H158" s="117"/>
      <c r="I158" s="122"/>
      <c r="J158" s="119"/>
      <c r="K158" s="117"/>
      <c r="L158" s="120"/>
      <c r="M158" s="120"/>
      <c r="N158" s="125"/>
      <c r="O158" s="122"/>
    </row>
    <row r="159" spans="1:15" s="112" customFormat="1" x14ac:dyDescent="0.3">
      <c r="A159" s="113">
        <f t="shared" si="4"/>
        <v>150</v>
      </c>
      <c r="B159" s="114"/>
      <c r="C159" s="115"/>
      <c r="D159" s="116"/>
      <c r="E159" s="117"/>
      <c r="F159" s="118"/>
      <c r="G159" s="105" t="str">
        <f t="shared" si="5"/>
        <v/>
      </c>
      <c r="H159" s="117"/>
      <c r="I159" s="122"/>
      <c r="J159" s="119"/>
      <c r="K159" s="117"/>
      <c r="L159" s="120"/>
      <c r="M159" s="120"/>
      <c r="N159" s="125"/>
      <c r="O159" s="122"/>
    </row>
    <row r="160" spans="1:15" s="112" customFormat="1" x14ac:dyDescent="0.3">
      <c r="A160" s="113">
        <f t="shared" si="4"/>
        <v>151</v>
      </c>
      <c r="B160" s="114"/>
      <c r="C160" s="115"/>
      <c r="D160" s="116"/>
      <c r="E160" s="117"/>
      <c r="F160" s="118"/>
      <c r="G160" s="105" t="str">
        <f t="shared" si="5"/>
        <v/>
      </c>
      <c r="H160" s="117"/>
      <c r="I160" s="122"/>
      <c r="J160" s="119"/>
      <c r="K160" s="117"/>
      <c r="L160" s="120"/>
      <c r="M160" s="120"/>
      <c r="N160" s="125"/>
      <c r="O160" s="122"/>
    </row>
    <row r="161" spans="1:15" s="112" customFormat="1" x14ac:dyDescent="0.3">
      <c r="A161" s="113">
        <f t="shared" si="4"/>
        <v>152</v>
      </c>
      <c r="B161" s="114"/>
      <c r="C161" s="115"/>
      <c r="D161" s="116"/>
      <c r="E161" s="117"/>
      <c r="F161" s="118"/>
      <c r="G161" s="105" t="str">
        <f t="shared" si="5"/>
        <v/>
      </c>
      <c r="H161" s="117"/>
      <c r="I161" s="122"/>
      <c r="J161" s="119"/>
      <c r="K161" s="117"/>
      <c r="L161" s="120"/>
      <c r="M161" s="120"/>
      <c r="N161" s="125"/>
      <c r="O161" s="122"/>
    </row>
    <row r="162" spans="1:15" s="112" customFormat="1" x14ac:dyDescent="0.3">
      <c r="A162" s="113">
        <f t="shared" si="4"/>
        <v>153</v>
      </c>
      <c r="B162" s="114"/>
      <c r="C162" s="115"/>
      <c r="D162" s="116"/>
      <c r="E162" s="117"/>
      <c r="F162" s="118"/>
      <c r="G162" s="105" t="str">
        <f t="shared" si="5"/>
        <v/>
      </c>
      <c r="H162" s="117"/>
      <c r="I162" s="122"/>
      <c r="J162" s="119"/>
      <c r="K162" s="117"/>
      <c r="L162" s="120"/>
      <c r="M162" s="120"/>
      <c r="N162" s="125"/>
      <c r="O162" s="122"/>
    </row>
    <row r="163" spans="1:15" s="112" customFormat="1" x14ac:dyDescent="0.3">
      <c r="A163" s="113">
        <f t="shared" si="4"/>
        <v>154</v>
      </c>
      <c r="B163" s="114"/>
      <c r="C163" s="115"/>
      <c r="D163" s="116"/>
      <c r="E163" s="117"/>
      <c r="F163" s="118"/>
      <c r="G163" s="105" t="str">
        <f t="shared" si="5"/>
        <v/>
      </c>
      <c r="H163" s="117"/>
      <c r="I163" s="122"/>
      <c r="J163" s="119"/>
      <c r="K163" s="117"/>
      <c r="L163" s="120"/>
      <c r="M163" s="120"/>
      <c r="N163" s="125"/>
      <c r="O163" s="122"/>
    </row>
    <row r="164" spans="1:15" s="112" customFormat="1" x14ac:dyDescent="0.3">
      <c r="A164" s="113">
        <f t="shared" si="4"/>
        <v>155</v>
      </c>
      <c r="B164" s="114"/>
      <c r="C164" s="115"/>
      <c r="D164" s="116"/>
      <c r="E164" s="117"/>
      <c r="F164" s="118"/>
      <c r="G164" s="105" t="str">
        <f t="shared" si="5"/>
        <v/>
      </c>
      <c r="H164" s="117"/>
      <c r="I164" s="122"/>
      <c r="J164" s="119"/>
      <c r="K164" s="150"/>
      <c r="L164" s="120"/>
      <c r="M164" s="120"/>
      <c r="N164" s="125"/>
      <c r="O164" s="122"/>
    </row>
    <row r="165" spans="1:15" s="112" customFormat="1" x14ac:dyDescent="0.3">
      <c r="A165" s="113">
        <f t="shared" si="4"/>
        <v>156</v>
      </c>
      <c r="B165" s="114"/>
      <c r="C165" s="115"/>
      <c r="D165" s="116"/>
      <c r="E165" s="117"/>
      <c r="F165" s="118"/>
      <c r="G165" s="105" t="str">
        <f t="shared" si="5"/>
        <v/>
      </c>
      <c r="H165" s="117"/>
      <c r="I165" s="122"/>
      <c r="J165" s="119"/>
      <c r="K165" s="117"/>
      <c r="L165" s="120"/>
      <c r="M165" s="120"/>
      <c r="N165" s="151"/>
      <c r="O165" s="122"/>
    </row>
    <row r="166" spans="1:15" s="112" customFormat="1" x14ac:dyDescent="0.3">
      <c r="A166" s="113">
        <f t="shared" si="4"/>
        <v>157</v>
      </c>
      <c r="B166" s="114"/>
      <c r="C166" s="115"/>
      <c r="D166" s="116"/>
      <c r="E166" s="117"/>
      <c r="F166" s="118"/>
      <c r="G166" s="105" t="str">
        <f t="shared" si="5"/>
        <v/>
      </c>
      <c r="H166" s="117"/>
      <c r="I166" s="122"/>
      <c r="J166" s="119"/>
      <c r="K166" s="117"/>
      <c r="L166" s="120"/>
      <c r="M166" s="120"/>
      <c r="N166" s="125"/>
      <c r="O166" s="122"/>
    </row>
    <row r="167" spans="1:15" s="112" customFormat="1" x14ac:dyDescent="0.3">
      <c r="A167" s="113">
        <f t="shared" si="4"/>
        <v>158</v>
      </c>
      <c r="B167" s="114"/>
      <c r="C167" s="115"/>
      <c r="D167" s="116"/>
      <c r="E167" s="117"/>
      <c r="F167" s="118"/>
      <c r="G167" s="105" t="str">
        <f t="shared" si="5"/>
        <v/>
      </c>
      <c r="H167" s="117"/>
      <c r="I167" s="122"/>
      <c r="J167" s="119"/>
      <c r="K167" s="117"/>
      <c r="L167" s="120"/>
      <c r="M167" s="120"/>
      <c r="N167" s="125"/>
      <c r="O167" s="122"/>
    </row>
    <row r="168" spans="1:15" s="112" customFormat="1" x14ac:dyDescent="0.3">
      <c r="A168" s="113">
        <f t="shared" si="4"/>
        <v>159</v>
      </c>
      <c r="B168" s="114"/>
      <c r="C168" s="115"/>
      <c r="D168" s="116"/>
      <c r="E168" s="117"/>
      <c r="F168" s="118"/>
      <c r="G168" s="105" t="str">
        <f t="shared" si="5"/>
        <v/>
      </c>
      <c r="H168" s="117"/>
      <c r="I168" s="122"/>
      <c r="J168" s="119"/>
      <c r="K168" s="117"/>
      <c r="L168" s="120"/>
      <c r="M168" s="120"/>
      <c r="N168" s="125"/>
      <c r="O168" s="109"/>
    </row>
    <row r="169" spans="1:15" s="112" customFormat="1" x14ac:dyDescent="0.3">
      <c r="A169" s="113">
        <f t="shared" si="4"/>
        <v>160</v>
      </c>
      <c r="B169" s="114"/>
      <c r="C169" s="115"/>
      <c r="D169" s="116"/>
      <c r="E169" s="117"/>
      <c r="F169" s="118"/>
      <c r="G169" s="105" t="str">
        <f t="shared" si="5"/>
        <v/>
      </c>
      <c r="H169" s="117"/>
      <c r="I169" s="122"/>
      <c r="J169" s="119"/>
      <c r="K169" s="117"/>
      <c r="L169" s="120"/>
      <c r="M169" s="120"/>
      <c r="N169" s="153"/>
      <c r="O169" s="122"/>
    </row>
    <row r="170" spans="1:15" s="112" customFormat="1" x14ac:dyDescent="0.3">
      <c r="A170" s="113">
        <f t="shared" si="4"/>
        <v>161</v>
      </c>
      <c r="B170" s="114"/>
      <c r="C170" s="115"/>
      <c r="D170" s="116"/>
      <c r="E170" s="117"/>
      <c r="F170" s="118"/>
      <c r="G170" s="105" t="str">
        <f t="shared" si="5"/>
        <v/>
      </c>
      <c r="H170" s="117"/>
      <c r="I170" s="122"/>
      <c r="J170" s="119"/>
      <c r="K170" s="117"/>
      <c r="L170" s="120"/>
      <c r="M170" s="120"/>
      <c r="N170" s="125"/>
      <c r="O170" s="122"/>
    </row>
    <row r="171" spans="1:15" s="112" customFormat="1" x14ac:dyDescent="0.3">
      <c r="A171" s="113">
        <f t="shared" si="4"/>
        <v>162</v>
      </c>
      <c r="B171" s="114"/>
      <c r="C171" s="115"/>
      <c r="D171" s="116"/>
      <c r="E171" s="117"/>
      <c r="F171" s="118"/>
      <c r="G171" s="105" t="str">
        <f t="shared" si="5"/>
        <v/>
      </c>
      <c r="H171" s="117"/>
      <c r="I171" s="122"/>
      <c r="J171" s="119"/>
      <c r="K171" s="117"/>
      <c r="L171" s="120"/>
      <c r="M171" s="120"/>
      <c r="N171" s="125"/>
      <c r="O171" s="109"/>
    </row>
    <row r="172" spans="1:15" s="112" customFormat="1" x14ac:dyDescent="0.3">
      <c r="A172" s="113">
        <f t="shared" si="4"/>
        <v>163</v>
      </c>
      <c r="B172" s="114"/>
      <c r="C172" s="115"/>
      <c r="D172" s="116"/>
      <c r="E172" s="117"/>
      <c r="F172" s="118"/>
      <c r="G172" s="105" t="str">
        <f t="shared" si="5"/>
        <v/>
      </c>
      <c r="H172" s="117"/>
      <c r="I172" s="122"/>
      <c r="J172" s="119"/>
      <c r="K172" s="117"/>
      <c r="L172" s="120"/>
      <c r="M172" s="120"/>
      <c r="N172" s="125"/>
      <c r="O172" s="109"/>
    </row>
    <row r="173" spans="1:15" s="112" customFormat="1" x14ac:dyDescent="0.3">
      <c r="A173" s="113">
        <f t="shared" si="4"/>
        <v>164</v>
      </c>
      <c r="B173" s="114"/>
      <c r="C173" s="115"/>
      <c r="D173" s="116"/>
      <c r="E173" s="117"/>
      <c r="F173" s="118"/>
      <c r="G173" s="105" t="str">
        <f t="shared" si="5"/>
        <v/>
      </c>
      <c r="H173" s="117"/>
      <c r="I173" s="122"/>
      <c r="J173" s="119"/>
      <c r="K173" s="117"/>
      <c r="L173" s="120"/>
      <c r="M173" s="120"/>
      <c r="N173" s="125"/>
      <c r="O173" s="109"/>
    </row>
    <row r="174" spans="1:15" s="112" customFormat="1" x14ac:dyDescent="0.3">
      <c r="A174" s="113">
        <f t="shared" si="4"/>
        <v>165</v>
      </c>
      <c r="B174" s="114"/>
      <c r="C174" s="115"/>
      <c r="D174" s="116"/>
      <c r="E174" s="117"/>
      <c r="F174" s="118"/>
      <c r="G174" s="105" t="str">
        <f t="shared" si="5"/>
        <v/>
      </c>
      <c r="H174" s="117"/>
      <c r="I174" s="122"/>
      <c r="J174" s="119"/>
      <c r="K174" s="117"/>
      <c r="L174" s="120"/>
      <c r="M174" s="120"/>
      <c r="N174" s="125"/>
      <c r="O174" s="109"/>
    </row>
    <row r="175" spans="1:15" s="112" customFormat="1" x14ac:dyDescent="0.3">
      <c r="A175" s="113">
        <f t="shared" si="4"/>
        <v>166</v>
      </c>
      <c r="B175" s="114"/>
      <c r="C175" s="115"/>
      <c r="D175" s="116"/>
      <c r="E175" s="117"/>
      <c r="F175" s="118"/>
      <c r="G175" s="105" t="str">
        <f t="shared" si="5"/>
        <v/>
      </c>
      <c r="H175" s="117"/>
      <c r="I175" s="122"/>
      <c r="J175" s="119"/>
      <c r="K175" s="117"/>
      <c r="L175" s="120"/>
      <c r="M175" s="120"/>
      <c r="N175" s="125"/>
      <c r="O175" s="109"/>
    </row>
    <row r="176" spans="1:15" s="112" customFormat="1" x14ac:dyDescent="0.3">
      <c r="A176" s="113">
        <f t="shared" si="4"/>
        <v>167</v>
      </c>
      <c r="B176" s="114"/>
      <c r="C176" s="115"/>
      <c r="D176" s="116"/>
      <c r="E176" s="117"/>
      <c r="F176" s="118"/>
      <c r="G176" s="105" t="str">
        <f t="shared" si="5"/>
        <v/>
      </c>
      <c r="H176" s="117"/>
      <c r="I176" s="122"/>
      <c r="J176" s="119"/>
      <c r="K176" s="117"/>
      <c r="L176" s="120"/>
      <c r="M176" s="120"/>
      <c r="N176" s="125"/>
      <c r="O176" s="122"/>
    </row>
    <row r="177" spans="1:15" s="112" customFormat="1" x14ac:dyDescent="0.3">
      <c r="A177" s="113">
        <f t="shared" si="4"/>
        <v>168</v>
      </c>
      <c r="B177" s="114"/>
      <c r="C177" s="115"/>
      <c r="D177" s="116"/>
      <c r="E177" s="117"/>
      <c r="F177" s="118"/>
      <c r="G177" s="105" t="str">
        <f t="shared" si="5"/>
        <v/>
      </c>
      <c r="H177" s="117"/>
      <c r="I177" s="122"/>
      <c r="J177" s="119"/>
      <c r="K177" s="117"/>
      <c r="L177" s="120"/>
      <c r="M177" s="120"/>
      <c r="N177" s="125"/>
      <c r="O177" s="122"/>
    </row>
    <row r="178" spans="1:15" s="112" customFormat="1" x14ac:dyDescent="0.3">
      <c r="A178" s="113">
        <f t="shared" si="4"/>
        <v>169</v>
      </c>
      <c r="B178" s="114"/>
      <c r="C178" s="115"/>
      <c r="D178" s="116"/>
      <c r="E178" s="117"/>
      <c r="F178" s="118"/>
      <c r="G178" s="105" t="str">
        <f t="shared" si="5"/>
        <v/>
      </c>
      <c r="H178" s="117"/>
      <c r="I178" s="122"/>
      <c r="J178" s="119"/>
      <c r="K178" s="117"/>
      <c r="L178" s="120"/>
      <c r="M178" s="120"/>
      <c r="N178" s="125"/>
      <c r="O178" s="122"/>
    </row>
    <row r="179" spans="1:15" s="112" customFormat="1" x14ac:dyDescent="0.3">
      <c r="A179" s="113">
        <f t="shared" si="4"/>
        <v>170</v>
      </c>
      <c r="B179" s="114"/>
      <c r="C179" s="115"/>
      <c r="D179" s="116"/>
      <c r="E179" s="117"/>
      <c r="F179" s="118"/>
      <c r="G179" s="105" t="str">
        <f t="shared" si="5"/>
        <v/>
      </c>
      <c r="H179" s="117"/>
      <c r="I179" s="122"/>
      <c r="J179" s="119"/>
      <c r="K179" s="122"/>
      <c r="L179" s="120"/>
      <c r="M179" s="120"/>
      <c r="N179" s="125"/>
      <c r="O179" s="109"/>
    </row>
    <row r="180" spans="1:15" s="112" customFormat="1" x14ac:dyDescent="0.3">
      <c r="A180" s="113">
        <f t="shared" si="4"/>
        <v>171</v>
      </c>
      <c r="B180" s="114"/>
      <c r="C180" s="115"/>
      <c r="D180" s="116"/>
      <c r="E180" s="117"/>
      <c r="F180" s="118"/>
      <c r="G180" s="105" t="str">
        <f t="shared" si="5"/>
        <v/>
      </c>
      <c r="H180" s="117"/>
      <c r="I180" s="122"/>
      <c r="J180" s="119"/>
      <c r="K180" s="122"/>
      <c r="L180" s="120"/>
      <c r="M180" s="120"/>
      <c r="N180" s="154"/>
      <c r="O180" s="109"/>
    </row>
    <row r="181" spans="1:15" s="112" customFormat="1" x14ac:dyDescent="0.3">
      <c r="A181" s="113">
        <f t="shared" si="4"/>
        <v>172</v>
      </c>
      <c r="B181" s="114"/>
      <c r="C181" s="115"/>
      <c r="D181" s="116"/>
      <c r="E181" s="117"/>
      <c r="F181" s="118"/>
      <c r="G181" s="105" t="str">
        <f t="shared" si="5"/>
        <v/>
      </c>
      <c r="H181" s="117"/>
      <c r="I181" s="122"/>
      <c r="J181" s="119"/>
      <c r="K181" s="117"/>
      <c r="L181" s="120"/>
      <c r="M181" s="120"/>
      <c r="N181" s="149"/>
      <c r="O181" s="109"/>
    </row>
    <row r="182" spans="1:15" s="112" customFormat="1" x14ac:dyDescent="0.3">
      <c r="A182" s="113">
        <f t="shared" si="4"/>
        <v>173</v>
      </c>
      <c r="B182" s="114"/>
      <c r="C182" s="115"/>
      <c r="D182" s="116"/>
      <c r="E182" s="117"/>
      <c r="F182" s="118"/>
      <c r="G182" s="105" t="str">
        <f t="shared" si="5"/>
        <v/>
      </c>
      <c r="H182" s="117"/>
      <c r="I182" s="122"/>
      <c r="J182" s="119"/>
      <c r="K182" s="117"/>
      <c r="L182" s="120"/>
      <c r="M182" s="120"/>
      <c r="N182" s="125"/>
      <c r="O182" s="122"/>
    </row>
    <row r="183" spans="1:15" s="112" customFormat="1" x14ac:dyDescent="0.3">
      <c r="A183" s="113">
        <f t="shared" si="4"/>
        <v>174</v>
      </c>
      <c r="B183" s="114"/>
      <c r="C183" s="115"/>
      <c r="D183" s="116"/>
      <c r="E183" s="117"/>
      <c r="F183" s="118"/>
      <c r="G183" s="105" t="str">
        <f t="shared" si="5"/>
        <v/>
      </c>
      <c r="H183" s="117"/>
      <c r="I183" s="122"/>
      <c r="J183" s="119"/>
      <c r="K183" s="117"/>
      <c r="L183" s="120"/>
      <c r="M183" s="120"/>
      <c r="N183" s="125"/>
      <c r="O183" s="122"/>
    </row>
    <row r="184" spans="1:15" s="112" customFormat="1" x14ac:dyDescent="0.3">
      <c r="A184" s="113">
        <f t="shared" si="4"/>
        <v>175</v>
      </c>
      <c r="B184" s="114"/>
      <c r="C184" s="115"/>
      <c r="D184" s="116"/>
      <c r="E184" s="117"/>
      <c r="F184" s="118"/>
      <c r="G184" s="105" t="str">
        <f t="shared" si="5"/>
        <v/>
      </c>
      <c r="H184" s="117"/>
      <c r="I184" s="122"/>
      <c r="J184" s="119"/>
      <c r="K184" s="122"/>
      <c r="L184" s="120"/>
      <c r="M184" s="120"/>
      <c r="N184" s="125"/>
      <c r="O184" s="109"/>
    </row>
    <row r="185" spans="1:15" s="112" customFormat="1" x14ac:dyDescent="0.3">
      <c r="A185" s="113">
        <f t="shared" si="4"/>
        <v>176</v>
      </c>
      <c r="B185" s="114"/>
      <c r="C185" s="115"/>
      <c r="D185" s="116"/>
      <c r="E185" s="117"/>
      <c r="F185" s="118"/>
      <c r="G185" s="105" t="str">
        <f t="shared" si="5"/>
        <v/>
      </c>
      <c r="H185" s="117"/>
      <c r="I185" s="122"/>
      <c r="J185" s="119"/>
      <c r="K185" s="122"/>
      <c r="L185" s="120"/>
      <c r="M185" s="120"/>
      <c r="N185" s="149"/>
      <c r="O185" s="109"/>
    </row>
    <row r="186" spans="1:15" s="112" customFormat="1" x14ac:dyDescent="0.3">
      <c r="A186" s="113">
        <f t="shared" si="4"/>
        <v>177</v>
      </c>
      <c r="B186" s="114"/>
      <c r="C186" s="115"/>
      <c r="D186" s="116"/>
      <c r="E186" s="117"/>
      <c r="F186" s="118"/>
      <c r="G186" s="105" t="str">
        <f t="shared" si="5"/>
        <v/>
      </c>
      <c r="H186" s="117"/>
      <c r="I186" s="122"/>
      <c r="J186" s="119"/>
      <c r="K186" s="122"/>
      <c r="L186" s="120"/>
      <c r="M186" s="120"/>
      <c r="N186" s="154"/>
      <c r="O186" s="109"/>
    </row>
    <row r="187" spans="1:15" s="112" customFormat="1" x14ac:dyDescent="0.3">
      <c r="A187" s="113">
        <f t="shared" si="4"/>
        <v>178</v>
      </c>
      <c r="B187" s="114"/>
      <c r="C187" s="115"/>
      <c r="D187" s="116"/>
      <c r="E187" s="117"/>
      <c r="F187" s="118"/>
      <c r="G187" s="105" t="str">
        <f t="shared" si="5"/>
        <v/>
      </c>
      <c r="H187" s="117"/>
      <c r="I187" s="149"/>
      <c r="J187" s="119"/>
      <c r="K187" s="122"/>
      <c r="L187" s="120"/>
      <c r="M187" s="120"/>
      <c r="N187" s="154"/>
      <c r="O187" s="109"/>
    </row>
    <row r="188" spans="1:15" s="112" customFormat="1" x14ac:dyDescent="0.3">
      <c r="A188" s="113">
        <f t="shared" si="4"/>
        <v>179</v>
      </c>
      <c r="B188" s="114"/>
      <c r="C188" s="115"/>
      <c r="D188" s="116"/>
      <c r="E188" s="117"/>
      <c r="F188" s="118"/>
      <c r="G188" s="105" t="str">
        <f t="shared" si="5"/>
        <v/>
      </c>
      <c r="H188" s="117"/>
      <c r="I188" s="149"/>
      <c r="J188" s="119"/>
      <c r="K188" s="117"/>
      <c r="L188" s="120"/>
      <c r="M188" s="120"/>
      <c r="N188" s="154"/>
      <c r="O188" s="109"/>
    </row>
    <row r="189" spans="1:15" s="112" customFormat="1" x14ac:dyDescent="0.3">
      <c r="A189" s="113">
        <f t="shared" si="4"/>
        <v>180</v>
      </c>
      <c r="B189" s="114"/>
      <c r="C189" s="115"/>
      <c r="D189" s="116"/>
      <c r="E189" s="117"/>
      <c r="F189" s="118"/>
      <c r="G189" s="105" t="str">
        <f t="shared" si="5"/>
        <v/>
      </c>
      <c r="H189" s="117"/>
      <c r="I189" s="122"/>
      <c r="J189" s="119"/>
      <c r="K189" s="117"/>
      <c r="L189" s="120"/>
      <c r="M189" s="120"/>
      <c r="N189" s="125"/>
      <c r="O189" s="109"/>
    </row>
    <row r="190" spans="1:15" s="112" customFormat="1" x14ac:dyDescent="0.3">
      <c r="A190" s="113">
        <f t="shared" si="4"/>
        <v>181</v>
      </c>
      <c r="B190" s="114"/>
      <c r="C190" s="115"/>
      <c r="D190" s="116"/>
      <c r="E190" s="117"/>
      <c r="F190" s="118"/>
      <c r="G190" s="105" t="str">
        <f t="shared" si="5"/>
        <v/>
      </c>
      <c r="H190" s="117"/>
      <c r="I190" s="122"/>
      <c r="J190" s="119"/>
      <c r="K190" s="117"/>
      <c r="L190" s="120"/>
      <c r="M190" s="120"/>
      <c r="N190" s="125"/>
      <c r="O190" s="122"/>
    </row>
    <row r="191" spans="1:15" s="112" customFormat="1" x14ac:dyDescent="0.3">
      <c r="A191" s="113">
        <f t="shared" si="4"/>
        <v>182</v>
      </c>
      <c r="B191" s="114"/>
      <c r="C191" s="115"/>
      <c r="D191" s="116"/>
      <c r="E191" s="117"/>
      <c r="F191" s="118"/>
      <c r="G191" s="105" t="str">
        <f t="shared" si="5"/>
        <v/>
      </c>
      <c r="H191" s="117"/>
      <c r="I191" s="122"/>
      <c r="J191" s="119"/>
      <c r="K191" s="117"/>
      <c r="L191" s="120"/>
      <c r="M191" s="120"/>
      <c r="N191" s="125"/>
      <c r="O191" s="109"/>
    </row>
    <row r="192" spans="1:15" s="112" customFormat="1" x14ac:dyDescent="0.3">
      <c r="A192" s="113">
        <f t="shared" si="4"/>
        <v>183</v>
      </c>
      <c r="B192" s="114"/>
      <c r="C192" s="115"/>
      <c r="D192" s="116"/>
      <c r="E192" s="117"/>
      <c r="F192" s="118"/>
      <c r="G192" s="105" t="str">
        <f t="shared" si="5"/>
        <v/>
      </c>
      <c r="H192" s="117"/>
      <c r="I192" s="122"/>
      <c r="J192" s="119"/>
      <c r="K192" s="117"/>
      <c r="L192" s="120"/>
      <c r="M192" s="120"/>
      <c r="N192" s="125"/>
      <c r="O192" s="122"/>
    </row>
    <row r="193" spans="1:15" s="112" customFormat="1" x14ac:dyDescent="0.3">
      <c r="A193" s="113">
        <f t="shared" si="4"/>
        <v>184</v>
      </c>
      <c r="B193" s="114"/>
      <c r="C193" s="115"/>
      <c r="D193" s="116"/>
      <c r="E193" s="117"/>
      <c r="F193" s="118"/>
      <c r="G193" s="105" t="str">
        <f t="shared" si="5"/>
        <v/>
      </c>
      <c r="H193" s="117"/>
      <c r="I193" s="122"/>
      <c r="J193" s="119"/>
      <c r="K193" s="117"/>
      <c r="L193" s="120"/>
      <c r="M193" s="120"/>
      <c r="N193" s="125"/>
      <c r="O193" s="109"/>
    </row>
    <row r="194" spans="1:15" s="112" customFormat="1" x14ac:dyDescent="0.3">
      <c r="A194" s="113">
        <f t="shared" si="4"/>
        <v>185</v>
      </c>
      <c r="B194" s="114"/>
      <c r="C194" s="115"/>
      <c r="D194" s="116"/>
      <c r="E194" s="117"/>
      <c r="F194" s="118"/>
      <c r="G194" s="105" t="str">
        <f t="shared" si="5"/>
        <v/>
      </c>
      <c r="H194" s="117"/>
      <c r="I194" s="122"/>
      <c r="J194" s="119"/>
      <c r="K194" s="117"/>
      <c r="L194" s="120"/>
      <c r="M194" s="120"/>
      <c r="N194" s="125"/>
      <c r="O194" s="122"/>
    </row>
    <row r="195" spans="1:15" s="112" customFormat="1" x14ac:dyDescent="0.3">
      <c r="A195" s="113">
        <f t="shared" si="4"/>
        <v>186</v>
      </c>
      <c r="B195" s="114"/>
      <c r="C195" s="115"/>
      <c r="D195" s="116"/>
      <c r="E195" s="117"/>
      <c r="F195" s="118"/>
      <c r="G195" s="105" t="str">
        <f t="shared" si="5"/>
        <v/>
      </c>
      <c r="H195" s="117"/>
      <c r="I195" s="122"/>
      <c r="J195" s="119"/>
      <c r="K195" s="117"/>
      <c r="L195" s="120"/>
      <c r="M195" s="120"/>
      <c r="N195" s="125"/>
      <c r="O195" s="122"/>
    </row>
    <row r="196" spans="1:15" s="112" customFormat="1" x14ac:dyDescent="0.3">
      <c r="A196" s="113">
        <f t="shared" si="4"/>
        <v>187</v>
      </c>
      <c r="B196" s="114"/>
      <c r="C196" s="115"/>
      <c r="D196" s="116"/>
      <c r="E196" s="117"/>
      <c r="F196" s="118"/>
      <c r="G196" s="105" t="str">
        <f t="shared" si="5"/>
        <v/>
      </c>
      <c r="H196" s="117"/>
      <c r="I196" s="122"/>
      <c r="J196" s="119"/>
      <c r="K196" s="117"/>
      <c r="L196" s="120"/>
      <c r="M196" s="120"/>
      <c r="N196" s="125"/>
      <c r="O196" s="109"/>
    </row>
    <row r="197" spans="1:15" s="112" customFormat="1" x14ac:dyDescent="0.3">
      <c r="A197" s="113">
        <f t="shared" si="4"/>
        <v>188</v>
      </c>
      <c r="B197" s="114"/>
      <c r="C197" s="115"/>
      <c r="D197" s="116"/>
      <c r="E197" s="117"/>
      <c r="F197" s="118"/>
      <c r="G197" s="105" t="str">
        <f t="shared" si="5"/>
        <v/>
      </c>
      <c r="H197" s="117"/>
      <c r="I197" s="122"/>
      <c r="J197" s="119"/>
      <c r="K197" s="117"/>
      <c r="L197" s="120"/>
      <c r="M197" s="120"/>
      <c r="N197" s="125"/>
      <c r="O197" s="109"/>
    </row>
    <row r="198" spans="1:15" s="112" customFormat="1" x14ac:dyDescent="0.3">
      <c r="A198" s="113">
        <f t="shared" si="4"/>
        <v>189</v>
      </c>
      <c r="B198" s="114"/>
      <c r="C198" s="115"/>
      <c r="D198" s="116"/>
      <c r="E198" s="117"/>
      <c r="F198" s="118"/>
      <c r="G198" s="105" t="str">
        <f t="shared" si="5"/>
        <v/>
      </c>
      <c r="H198" s="117"/>
      <c r="I198" s="122"/>
      <c r="J198" s="119"/>
      <c r="K198" s="117"/>
      <c r="L198" s="120"/>
      <c r="M198" s="120"/>
      <c r="N198" s="125"/>
      <c r="O198" s="109"/>
    </row>
    <row r="199" spans="1:15" s="112" customFormat="1" x14ac:dyDescent="0.3">
      <c r="A199" s="113">
        <f t="shared" si="4"/>
        <v>190</v>
      </c>
      <c r="B199" s="114"/>
      <c r="C199" s="115"/>
      <c r="D199" s="116"/>
      <c r="E199" s="117"/>
      <c r="F199" s="118"/>
      <c r="G199" s="105" t="str">
        <f t="shared" si="5"/>
        <v/>
      </c>
      <c r="H199" s="117"/>
      <c r="I199" s="122"/>
      <c r="J199" s="119"/>
      <c r="K199" s="150"/>
      <c r="L199" s="120"/>
      <c r="M199" s="120"/>
      <c r="N199" s="125"/>
      <c r="O199" s="109"/>
    </row>
    <row r="200" spans="1:15" s="112" customFormat="1" x14ac:dyDescent="0.3">
      <c r="A200" s="113">
        <f t="shared" si="4"/>
        <v>191</v>
      </c>
      <c r="B200" s="114"/>
      <c r="C200" s="115"/>
      <c r="D200" s="116"/>
      <c r="E200" s="117"/>
      <c r="F200" s="118"/>
      <c r="G200" s="105" t="str">
        <f t="shared" si="5"/>
        <v/>
      </c>
      <c r="H200" s="117"/>
      <c r="I200" s="122"/>
      <c r="J200" s="119"/>
      <c r="K200" s="117"/>
      <c r="L200" s="120"/>
      <c r="M200" s="120"/>
      <c r="N200" s="155"/>
      <c r="O200" s="109"/>
    </row>
    <row r="201" spans="1:15" s="112" customFormat="1" x14ac:dyDescent="0.3">
      <c r="A201" s="113">
        <f t="shared" si="4"/>
        <v>192</v>
      </c>
      <c r="B201" s="114"/>
      <c r="C201" s="115"/>
      <c r="D201" s="116"/>
      <c r="E201" s="117"/>
      <c r="F201" s="118"/>
      <c r="G201" s="105" t="str">
        <f t="shared" si="5"/>
        <v/>
      </c>
      <c r="H201" s="117"/>
      <c r="I201" s="122"/>
      <c r="J201" s="119"/>
      <c r="K201" s="117"/>
      <c r="L201" s="120"/>
      <c r="M201" s="120"/>
      <c r="N201" s="125"/>
      <c r="O201" s="122"/>
    </row>
    <row r="202" spans="1:15" s="112" customFormat="1" x14ac:dyDescent="0.3">
      <c r="A202" s="113">
        <f t="shared" si="4"/>
        <v>193</v>
      </c>
      <c r="B202" s="114"/>
      <c r="C202" s="115"/>
      <c r="D202" s="116"/>
      <c r="E202" s="117"/>
      <c r="F202" s="118"/>
      <c r="G202" s="105" t="str">
        <f t="shared" si="5"/>
        <v/>
      </c>
      <c r="H202" s="117"/>
      <c r="I202" s="122"/>
      <c r="J202" s="119"/>
      <c r="K202" s="117"/>
      <c r="L202" s="120"/>
      <c r="M202" s="120"/>
      <c r="N202" s="125"/>
      <c r="O202" s="122"/>
    </row>
    <row r="203" spans="1:15" s="112" customFormat="1" x14ac:dyDescent="0.3">
      <c r="A203" s="113">
        <f t="shared" ref="A203:A266" si="6">A202+1</f>
        <v>194</v>
      </c>
      <c r="B203" s="114"/>
      <c r="C203" s="115"/>
      <c r="D203" s="116"/>
      <c r="E203" s="117"/>
      <c r="F203" s="118"/>
      <c r="G203" s="105" t="str">
        <f t="shared" ref="G203:G266" si="7">IF(E203&lt;&gt;"",IF(D203&lt;&gt;"",D203&amp;"-"&amp;E203&amp;"-"&amp;TEXT(F203,"000"),E203&amp;"-"&amp;TEXT(F203,"000")),"")</f>
        <v/>
      </c>
      <c r="H203" s="117"/>
      <c r="I203" s="122"/>
      <c r="J203" s="119"/>
      <c r="K203" s="117"/>
      <c r="L203" s="120"/>
      <c r="M203" s="120"/>
      <c r="N203" s="125"/>
      <c r="O203" s="122"/>
    </row>
    <row r="204" spans="1:15" s="112" customFormat="1" x14ac:dyDescent="0.3">
      <c r="A204" s="113">
        <f t="shared" si="6"/>
        <v>195</v>
      </c>
      <c r="B204" s="114"/>
      <c r="C204" s="115"/>
      <c r="D204" s="116"/>
      <c r="E204" s="117"/>
      <c r="F204" s="118"/>
      <c r="G204" s="105" t="str">
        <f t="shared" si="7"/>
        <v/>
      </c>
      <c r="H204" s="117"/>
      <c r="I204" s="122"/>
      <c r="J204" s="119"/>
      <c r="K204" s="117"/>
      <c r="L204" s="120"/>
      <c r="M204" s="120"/>
      <c r="N204" s="125"/>
      <c r="O204" s="122"/>
    </row>
    <row r="205" spans="1:15" s="112" customFormat="1" x14ac:dyDescent="0.3">
      <c r="A205" s="113">
        <f t="shared" si="6"/>
        <v>196</v>
      </c>
      <c r="B205" s="114"/>
      <c r="C205" s="115"/>
      <c r="D205" s="116"/>
      <c r="E205" s="117"/>
      <c r="F205" s="118"/>
      <c r="G205" s="105" t="str">
        <f t="shared" si="7"/>
        <v/>
      </c>
      <c r="H205" s="117"/>
      <c r="I205" s="122"/>
      <c r="J205" s="119"/>
      <c r="K205" s="117"/>
      <c r="L205" s="120"/>
      <c r="M205" s="120"/>
      <c r="N205" s="125"/>
      <c r="O205" s="122"/>
    </row>
    <row r="206" spans="1:15" s="112" customFormat="1" x14ac:dyDescent="0.3">
      <c r="A206" s="113">
        <f t="shared" si="6"/>
        <v>197</v>
      </c>
      <c r="B206" s="114"/>
      <c r="C206" s="115"/>
      <c r="D206" s="116"/>
      <c r="E206" s="117"/>
      <c r="F206" s="118"/>
      <c r="G206" s="105" t="str">
        <f t="shared" si="7"/>
        <v/>
      </c>
      <c r="H206" s="117"/>
      <c r="I206" s="122"/>
      <c r="J206" s="119"/>
      <c r="K206" s="117"/>
      <c r="L206" s="120"/>
      <c r="M206" s="120"/>
      <c r="N206" s="125"/>
      <c r="O206" s="122"/>
    </row>
    <row r="207" spans="1:15" s="112" customFormat="1" x14ac:dyDescent="0.3">
      <c r="A207" s="113">
        <f t="shared" si="6"/>
        <v>198</v>
      </c>
      <c r="B207" s="114"/>
      <c r="C207" s="115"/>
      <c r="D207" s="116"/>
      <c r="E207" s="117"/>
      <c r="F207" s="118"/>
      <c r="G207" s="105" t="str">
        <f t="shared" si="7"/>
        <v/>
      </c>
      <c r="H207" s="117"/>
      <c r="I207" s="122"/>
      <c r="J207" s="119"/>
      <c r="K207" s="117"/>
      <c r="L207" s="120"/>
      <c r="M207" s="120"/>
      <c r="N207" s="125"/>
      <c r="O207" s="122"/>
    </row>
    <row r="208" spans="1:15" s="112" customFormat="1" x14ac:dyDescent="0.3">
      <c r="A208" s="113">
        <f t="shared" si="6"/>
        <v>199</v>
      </c>
      <c r="B208" s="114"/>
      <c r="C208" s="115"/>
      <c r="D208" s="116"/>
      <c r="E208" s="117"/>
      <c r="F208" s="118"/>
      <c r="G208" s="105" t="str">
        <f t="shared" si="7"/>
        <v/>
      </c>
      <c r="H208" s="117"/>
      <c r="I208" s="122"/>
      <c r="J208" s="119"/>
      <c r="K208" s="117"/>
      <c r="L208" s="120"/>
      <c r="M208" s="120"/>
      <c r="N208" s="125"/>
      <c r="O208" s="122"/>
    </row>
    <row r="209" spans="1:15" s="112" customFormat="1" x14ac:dyDescent="0.3">
      <c r="A209" s="113">
        <f t="shared" si="6"/>
        <v>200</v>
      </c>
      <c r="B209" s="114"/>
      <c r="C209" s="115"/>
      <c r="D209" s="116"/>
      <c r="E209" s="117"/>
      <c r="F209" s="118"/>
      <c r="G209" s="105" t="str">
        <f t="shared" si="7"/>
        <v/>
      </c>
      <c r="H209" s="117"/>
      <c r="I209" s="122"/>
      <c r="J209" s="119"/>
      <c r="K209" s="117"/>
      <c r="L209" s="120"/>
      <c r="M209" s="120"/>
      <c r="N209" s="125"/>
      <c r="O209" s="109"/>
    </row>
    <row r="210" spans="1:15" s="112" customFormat="1" x14ac:dyDescent="0.3">
      <c r="A210" s="113">
        <f t="shared" si="6"/>
        <v>201</v>
      </c>
      <c r="B210" s="114"/>
      <c r="C210" s="115"/>
      <c r="D210" s="116"/>
      <c r="E210" s="117"/>
      <c r="F210" s="118"/>
      <c r="G210" s="105" t="str">
        <f t="shared" si="7"/>
        <v/>
      </c>
      <c r="H210" s="117"/>
      <c r="I210" s="122"/>
      <c r="J210" s="119"/>
      <c r="K210" s="117"/>
      <c r="L210" s="120"/>
      <c r="M210" s="120"/>
      <c r="N210" s="125"/>
      <c r="O210" s="109"/>
    </row>
    <row r="211" spans="1:15" s="112" customFormat="1" x14ac:dyDescent="0.3">
      <c r="A211" s="113">
        <f t="shared" si="6"/>
        <v>202</v>
      </c>
      <c r="B211" s="114"/>
      <c r="C211" s="115"/>
      <c r="D211" s="116"/>
      <c r="E211" s="117"/>
      <c r="F211" s="118"/>
      <c r="G211" s="105" t="str">
        <f t="shared" si="7"/>
        <v/>
      </c>
      <c r="H211" s="117"/>
      <c r="I211" s="122"/>
      <c r="J211" s="119"/>
      <c r="K211" s="117"/>
      <c r="L211" s="120"/>
      <c r="M211" s="120"/>
      <c r="N211" s="125"/>
      <c r="O211" s="109"/>
    </row>
    <row r="212" spans="1:15" s="112" customFormat="1" x14ac:dyDescent="0.3">
      <c r="A212" s="113">
        <f t="shared" si="6"/>
        <v>203</v>
      </c>
      <c r="B212" s="114"/>
      <c r="C212" s="115"/>
      <c r="D212" s="116"/>
      <c r="E212" s="117"/>
      <c r="F212" s="118"/>
      <c r="G212" s="105" t="str">
        <f t="shared" si="7"/>
        <v/>
      </c>
      <c r="H212" s="117"/>
      <c r="I212" s="122"/>
      <c r="J212" s="119"/>
      <c r="K212" s="143"/>
      <c r="L212" s="120"/>
      <c r="M212" s="120"/>
      <c r="N212" s="125"/>
      <c r="O212" s="122"/>
    </row>
    <row r="213" spans="1:15" s="112" customFormat="1" x14ac:dyDescent="0.3">
      <c r="A213" s="113">
        <f t="shared" si="6"/>
        <v>204</v>
      </c>
      <c r="B213" s="156"/>
      <c r="C213" s="127"/>
      <c r="D213" s="116"/>
      <c r="E213" s="117"/>
      <c r="F213" s="157"/>
      <c r="G213" s="105" t="str">
        <f t="shared" si="7"/>
        <v/>
      </c>
      <c r="H213" s="143"/>
      <c r="I213" s="109"/>
      <c r="J213" s="158"/>
      <c r="K213" s="117"/>
      <c r="L213" s="140"/>
      <c r="M213" s="140"/>
      <c r="N213" s="159"/>
      <c r="O213" s="122"/>
    </row>
    <row r="214" spans="1:15" s="112" customFormat="1" x14ac:dyDescent="0.3">
      <c r="A214" s="113">
        <f t="shared" si="6"/>
        <v>205</v>
      </c>
      <c r="B214" s="114"/>
      <c r="C214" s="115"/>
      <c r="D214" s="116"/>
      <c r="E214" s="117"/>
      <c r="F214" s="118"/>
      <c r="G214" s="105" t="str">
        <f t="shared" si="7"/>
        <v/>
      </c>
      <c r="H214" s="117"/>
      <c r="I214" s="122"/>
      <c r="J214" s="119"/>
      <c r="K214" s="117"/>
      <c r="L214" s="120"/>
      <c r="M214" s="120"/>
      <c r="N214" s="125"/>
      <c r="O214" s="122"/>
    </row>
    <row r="215" spans="1:15" s="112" customFormat="1" x14ac:dyDescent="0.3">
      <c r="A215" s="113">
        <f t="shared" si="6"/>
        <v>206</v>
      </c>
      <c r="B215" s="114"/>
      <c r="C215" s="115"/>
      <c r="D215" s="116"/>
      <c r="E215" s="117"/>
      <c r="F215" s="118"/>
      <c r="G215" s="105" t="str">
        <f t="shared" si="7"/>
        <v/>
      </c>
      <c r="H215" s="117"/>
      <c r="I215" s="122"/>
      <c r="J215" s="119"/>
      <c r="K215" s="117"/>
      <c r="L215" s="120"/>
      <c r="M215" s="120"/>
      <c r="N215" s="125"/>
      <c r="O215" s="122"/>
    </row>
    <row r="216" spans="1:15" s="112" customFormat="1" x14ac:dyDescent="0.3">
      <c r="A216" s="113">
        <f t="shared" si="6"/>
        <v>207</v>
      </c>
      <c r="B216" s="114"/>
      <c r="C216" s="115"/>
      <c r="D216" s="116"/>
      <c r="E216" s="117"/>
      <c r="F216" s="118"/>
      <c r="G216" s="105" t="str">
        <f t="shared" si="7"/>
        <v/>
      </c>
      <c r="H216" s="117"/>
      <c r="I216" s="122"/>
      <c r="J216" s="119"/>
      <c r="K216" s="117"/>
      <c r="L216" s="120"/>
      <c r="M216" s="120"/>
      <c r="N216" s="125"/>
      <c r="O216" s="122"/>
    </row>
    <row r="217" spans="1:15" s="112" customFormat="1" x14ac:dyDescent="0.3">
      <c r="A217" s="113">
        <f t="shared" si="6"/>
        <v>208</v>
      </c>
      <c r="B217" s="114"/>
      <c r="C217" s="115"/>
      <c r="D217" s="116"/>
      <c r="E217" s="117"/>
      <c r="F217" s="118"/>
      <c r="G217" s="105" t="str">
        <f t="shared" si="7"/>
        <v/>
      </c>
      <c r="H217" s="117"/>
      <c r="I217" s="122"/>
      <c r="J217" s="119"/>
      <c r="K217" s="117"/>
      <c r="L217" s="120"/>
      <c r="M217" s="120"/>
      <c r="N217" s="125"/>
      <c r="O217" s="109"/>
    </row>
    <row r="218" spans="1:15" s="112" customFormat="1" x14ac:dyDescent="0.3">
      <c r="A218" s="113">
        <f t="shared" si="6"/>
        <v>209</v>
      </c>
      <c r="B218" s="114"/>
      <c r="C218" s="115"/>
      <c r="D218" s="116"/>
      <c r="E218" s="117"/>
      <c r="F218" s="118"/>
      <c r="G218" s="105" t="str">
        <f t="shared" si="7"/>
        <v/>
      </c>
      <c r="H218" s="117"/>
      <c r="I218" s="122"/>
      <c r="J218" s="119"/>
      <c r="K218" s="146"/>
      <c r="L218" s="120"/>
      <c r="M218" s="120"/>
      <c r="N218" s="125"/>
      <c r="O218" s="122"/>
    </row>
    <row r="219" spans="1:15" s="112" customFormat="1" x14ac:dyDescent="0.3">
      <c r="A219" s="113">
        <f t="shared" si="6"/>
        <v>210</v>
      </c>
      <c r="B219" s="114"/>
      <c r="C219" s="115"/>
      <c r="D219" s="116"/>
      <c r="E219" s="117"/>
      <c r="F219" s="118"/>
      <c r="G219" s="105" t="str">
        <f t="shared" si="7"/>
        <v/>
      </c>
      <c r="H219" s="117"/>
      <c r="I219" s="122"/>
      <c r="J219" s="119"/>
      <c r="K219" s="160"/>
      <c r="L219" s="120"/>
      <c r="M219" s="120"/>
      <c r="N219" s="161"/>
      <c r="O219" s="109"/>
    </row>
    <row r="220" spans="1:15" s="112" customFormat="1" x14ac:dyDescent="0.3">
      <c r="A220" s="113">
        <f t="shared" si="6"/>
        <v>211</v>
      </c>
      <c r="B220" s="114"/>
      <c r="C220" s="115"/>
      <c r="D220" s="116"/>
      <c r="E220" s="117"/>
      <c r="F220" s="118"/>
      <c r="G220" s="105" t="str">
        <f t="shared" si="7"/>
        <v/>
      </c>
      <c r="H220" s="117"/>
      <c r="I220" s="122"/>
      <c r="J220" s="119"/>
      <c r="K220" s="117"/>
      <c r="L220" s="120"/>
      <c r="M220" s="120"/>
      <c r="N220" s="162"/>
      <c r="O220" s="109"/>
    </row>
    <row r="221" spans="1:15" s="112" customFormat="1" x14ac:dyDescent="0.3">
      <c r="A221" s="113">
        <f t="shared" si="6"/>
        <v>212</v>
      </c>
      <c r="B221" s="114"/>
      <c r="C221" s="115"/>
      <c r="D221" s="116"/>
      <c r="E221" s="117"/>
      <c r="F221" s="118"/>
      <c r="G221" s="105" t="str">
        <f t="shared" si="7"/>
        <v/>
      </c>
      <c r="H221" s="117"/>
      <c r="I221" s="122"/>
      <c r="J221" s="119"/>
      <c r="K221" s="117"/>
      <c r="L221" s="120"/>
      <c r="M221" s="120"/>
      <c r="N221" s="125"/>
      <c r="O221" s="109"/>
    </row>
    <row r="222" spans="1:15" s="112" customFormat="1" x14ac:dyDescent="0.3">
      <c r="A222" s="113">
        <f t="shared" si="6"/>
        <v>213</v>
      </c>
      <c r="B222" s="114"/>
      <c r="C222" s="115"/>
      <c r="D222" s="116"/>
      <c r="E222" s="117"/>
      <c r="F222" s="118"/>
      <c r="G222" s="105" t="str">
        <f t="shared" si="7"/>
        <v/>
      </c>
      <c r="H222" s="117"/>
      <c r="I222" s="122"/>
      <c r="J222" s="119"/>
      <c r="K222" s="117"/>
      <c r="L222" s="120"/>
      <c r="M222" s="120"/>
      <c r="N222" s="125"/>
      <c r="O222" s="109"/>
    </row>
    <row r="223" spans="1:15" s="112" customFormat="1" x14ac:dyDescent="0.3">
      <c r="A223" s="113">
        <f t="shared" si="6"/>
        <v>214</v>
      </c>
      <c r="B223" s="114"/>
      <c r="C223" s="115"/>
      <c r="D223" s="116"/>
      <c r="E223" s="117"/>
      <c r="F223" s="118"/>
      <c r="G223" s="105" t="str">
        <f t="shared" si="7"/>
        <v/>
      </c>
      <c r="H223" s="117"/>
      <c r="I223" s="122"/>
      <c r="J223" s="119"/>
      <c r="K223" s="117"/>
      <c r="L223" s="120"/>
      <c r="M223" s="120"/>
      <c r="N223" s="125"/>
      <c r="O223" s="122"/>
    </row>
    <row r="224" spans="1:15" s="112" customFormat="1" x14ac:dyDescent="0.3">
      <c r="A224" s="113">
        <f t="shared" si="6"/>
        <v>215</v>
      </c>
      <c r="B224" s="114"/>
      <c r="C224" s="115"/>
      <c r="D224" s="116"/>
      <c r="E224" s="117"/>
      <c r="F224" s="118"/>
      <c r="G224" s="105" t="str">
        <f t="shared" si="7"/>
        <v/>
      </c>
      <c r="H224" s="117"/>
      <c r="I224" s="122"/>
      <c r="J224" s="119"/>
      <c r="K224" s="117"/>
      <c r="L224" s="120"/>
      <c r="M224" s="120"/>
      <c r="N224" s="125"/>
      <c r="O224" s="122"/>
    </row>
    <row r="225" spans="1:15" s="112" customFormat="1" x14ac:dyDescent="0.3">
      <c r="A225" s="113">
        <f t="shared" si="6"/>
        <v>216</v>
      </c>
      <c r="B225" s="114"/>
      <c r="C225" s="115"/>
      <c r="D225" s="116"/>
      <c r="E225" s="117"/>
      <c r="F225" s="118"/>
      <c r="G225" s="105" t="str">
        <f t="shared" si="7"/>
        <v/>
      </c>
      <c r="H225" s="117"/>
      <c r="I225" s="122"/>
      <c r="J225" s="119"/>
      <c r="K225" s="117"/>
      <c r="L225" s="120"/>
      <c r="M225" s="120"/>
      <c r="N225" s="125"/>
      <c r="O225" s="122"/>
    </row>
    <row r="226" spans="1:15" s="112" customFormat="1" x14ac:dyDescent="0.3">
      <c r="A226" s="113">
        <f t="shared" si="6"/>
        <v>217</v>
      </c>
      <c r="B226" s="114"/>
      <c r="C226" s="115"/>
      <c r="D226" s="116"/>
      <c r="E226" s="117"/>
      <c r="F226" s="118"/>
      <c r="G226" s="105" t="str">
        <f t="shared" si="7"/>
        <v/>
      </c>
      <c r="H226" s="117"/>
      <c r="I226" s="122"/>
      <c r="J226" s="119"/>
      <c r="K226" s="117"/>
      <c r="L226" s="120"/>
      <c r="M226" s="120"/>
      <c r="N226" s="125"/>
      <c r="O226" s="122"/>
    </row>
    <row r="227" spans="1:15" s="112" customFormat="1" x14ac:dyDescent="0.3">
      <c r="A227" s="113">
        <f t="shared" si="6"/>
        <v>218</v>
      </c>
      <c r="B227" s="114"/>
      <c r="C227" s="115"/>
      <c r="D227" s="116"/>
      <c r="E227" s="117"/>
      <c r="F227" s="118"/>
      <c r="G227" s="105" t="str">
        <f t="shared" si="7"/>
        <v/>
      </c>
      <c r="H227" s="117"/>
      <c r="I227" s="122"/>
      <c r="J227" s="119"/>
      <c r="K227" s="117"/>
      <c r="L227" s="120"/>
      <c r="M227" s="120"/>
      <c r="N227" s="125"/>
      <c r="O227" s="122"/>
    </row>
    <row r="228" spans="1:15" s="112" customFormat="1" x14ac:dyDescent="0.3">
      <c r="A228" s="113">
        <f t="shared" si="6"/>
        <v>219</v>
      </c>
      <c r="B228" s="114"/>
      <c r="C228" s="115"/>
      <c r="D228" s="116"/>
      <c r="E228" s="117"/>
      <c r="F228" s="118"/>
      <c r="G228" s="105" t="str">
        <f t="shared" si="7"/>
        <v/>
      </c>
      <c r="H228" s="117"/>
      <c r="I228" s="122"/>
      <c r="J228" s="119"/>
      <c r="K228" s="117"/>
      <c r="L228" s="120"/>
      <c r="M228" s="120"/>
      <c r="N228" s="125"/>
      <c r="O228" s="122"/>
    </row>
    <row r="229" spans="1:15" s="112" customFormat="1" x14ac:dyDescent="0.3">
      <c r="A229" s="113">
        <f t="shared" si="6"/>
        <v>220</v>
      </c>
      <c r="B229" s="114"/>
      <c r="C229" s="115"/>
      <c r="D229" s="116"/>
      <c r="E229" s="117"/>
      <c r="F229" s="118"/>
      <c r="G229" s="105" t="str">
        <f t="shared" si="7"/>
        <v/>
      </c>
      <c r="H229" s="117"/>
      <c r="I229" s="122"/>
      <c r="J229" s="119"/>
      <c r="K229" s="117"/>
      <c r="L229" s="120"/>
      <c r="M229" s="120"/>
      <c r="N229" s="125"/>
      <c r="O229" s="122"/>
    </row>
    <row r="230" spans="1:15" s="112" customFormat="1" x14ac:dyDescent="0.3">
      <c r="A230" s="113">
        <f t="shared" si="6"/>
        <v>221</v>
      </c>
      <c r="B230" s="114"/>
      <c r="C230" s="115"/>
      <c r="D230" s="116"/>
      <c r="E230" s="117"/>
      <c r="F230" s="118"/>
      <c r="G230" s="105" t="str">
        <f t="shared" si="7"/>
        <v/>
      </c>
      <c r="H230" s="117"/>
      <c r="I230" s="122"/>
      <c r="J230" s="119"/>
      <c r="K230" s="122"/>
      <c r="L230" s="120"/>
      <c r="M230" s="120"/>
      <c r="N230" s="125"/>
      <c r="O230" s="122"/>
    </row>
    <row r="231" spans="1:15" s="112" customFormat="1" x14ac:dyDescent="0.3">
      <c r="A231" s="113">
        <f t="shared" si="6"/>
        <v>222</v>
      </c>
      <c r="B231" s="114"/>
      <c r="C231" s="115"/>
      <c r="D231" s="116"/>
      <c r="E231" s="117"/>
      <c r="F231" s="118"/>
      <c r="G231" s="105" t="str">
        <f t="shared" si="7"/>
        <v/>
      </c>
      <c r="H231" s="117"/>
      <c r="I231" s="122"/>
      <c r="J231" s="119"/>
      <c r="K231" s="146"/>
      <c r="L231" s="120"/>
      <c r="M231" s="120"/>
      <c r="N231" s="141"/>
      <c r="O231" s="122"/>
    </row>
    <row r="232" spans="1:15" s="112" customFormat="1" x14ac:dyDescent="0.3">
      <c r="A232" s="113">
        <f t="shared" si="6"/>
        <v>223</v>
      </c>
      <c r="B232" s="114"/>
      <c r="C232" s="115"/>
      <c r="D232" s="116"/>
      <c r="E232" s="117"/>
      <c r="F232" s="118"/>
      <c r="G232" s="105" t="str">
        <f t="shared" si="7"/>
        <v/>
      </c>
      <c r="H232" s="117"/>
      <c r="I232" s="122"/>
      <c r="J232" s="119"/>
      <c r="K232" s="117"/>
      <c r="L232" s="120"/>
      <c r="M232" s="120"/>
      <c r="N232" s="163"/>
      <c r="O232" s="122"/>
    </row>
    <row r="233" spans="1:15" s="112" customFormat="1" x14ac:dyDescent="0.3">
      <c r="A233" s="113">
        <f t="shared" si="6"/>
        <v>224</v>
      </c>
      <c r="B233" s="114"/>
      <c r="C233" s="115"/>
      <c r="D233" s="116"/>
      <c r="E233" s="117"/>
      <c r="F233" s="118"/>
      <c r="G233" s="105" t="str">
        <f t="shared" si="7"/>
        <v/>
      </c>
      <c r="H233" s="117"/>
      <c r="I233" s="122"/>
      <c r="J233" s="119"/>
      <c r="K233" s="117"/>
      <c r="L233" s="120"/>
      <c r="M233" s="120"/>
      <c r="N233" s="125"/>
      <c r="O233" s="122"/>
    </row>
    <row r="234" spans="1:15" s="112" customFormat="1" x14ac:dyDescent="0.3">
      <c r="A234" s="113">
        <f t="shared" si="6"/>
        <v>225</v>
      </c>
      <c r="B234" s="114"/>
      <c r="C234" s="115"/>
      <c r="D234" s="116"/>
      <c r="E234" s="117"/>
      <c r="F234" s="118"/>
      <c r="G234" s="105" t="str">
        <f t="shared" si="7"/>
        <v/>
      </c>
      <c r="H234" s="117"/>
      <c r="I234" s="122"/>
      <c r="J234" s="119"/>
      <c r="K234" s="122"/>
      <c r="L234" s="120"/>
      <c r="M234" s="120"/>
      <c r="N234" s="125"/>
      <c r="O234" s="122"/>
    </row>
    <row r="235" spans="1:15" s="112" customFormat="1" x14ac:dyDescent="0.3">
      <c r="A235" s="113">
        <f t="shared" si="6"/>
        <v>226</v>
      </c>
      <c r="B235" s="114"/>
      <c r="C235" s="115"/>
      <c r="D235" s="116"/>
      <c r="E235" s="117"/>
      <c r="F235" s="118"/>
      <c r="G235" s="105" t="str">
        <f t="shared" si="7"/>
        <v/>
      </c>
      <c r="H235" s="117"/>
      <c r="I235" s="122"/>
      <c r="J235" s="119"/>
      <c r="K235" s="122"/>
      <c r="L235" s="120"/>
      <c r="M235" s="120"/>
      <c r="N235" s="154"/>
      <c r="O235" s="109"/>
    </row>
    <row r="236" spans="1:15" s="112" customFormat="1" x14ac:dyDescent="0.3">
      <c r="A236" s="113">
        <f t="shared" si="6"/>
        <v>227</v>
      </c>
      <c r="B236" s="114"/>
      <c r="C236" s="115"/>
      <c r="D236" s="116"/>
      <c r="E236" s="117"/>
      <c r="F236" s="118"/>
      <c r="G236" s="105" t="str">
        <f t="shared" si="7"/>
        <v/>
      </c>
      <c r="H236" s="117"/>
      <c r="I236" s="122"/>
      <c r="J236" s="119"/>
      <c r="K236" s="122"/>
      <c r="L236" s="120"/>
      <c r="M236" s="120"/>
      <c r="N236" s="154"/>
      <c r="O236" s="122"/>
    </row>
    <row r="237" spans="1:15" s="112" customFormat="1" x14ac:dyDescent="0.3">
      <c r="A237" s="113">
        <f t="shared" si="6"/>
        <v>228</v>
      </c>
      <c r="B237" s="114"/>
      <c r="C237" s="115"/>
      <c r="D237" s="116"/>
      <c r="E237" s="117"/>
      <c r="F237" s="118"/>
      <c r="G237" s="105" t="str">
        <f t="shared" si="7"/>
        <v/>
      </c>
      <c r="H237" s="117"/>
      <c r="I237" s="122"/>
      <c r="J237" s="119"/>
      <c r="K237" s="122"/>
      <c r="L237" s="120"/>
      <c r="M237" s="120"/>
      <c r="N237" s="154"/>
      <c r="O237" s="122"/>
    </row>
    <row r="238" spans="1:15" s="112" customFormat="1" x14ac:dyDescent="0.3">
      <c r="A238" s="113">
        <f t="shared" si="6"/>
        <v>229</v>
      </c>
      <c r="B238" s="114"/>
      <c r="C238" s="115"/>
      <c r="D238" s="116"/>
      <c r="E238" s="117"/>
      <c r="F238" s="118"/>
      <c r="G238" s="105" t="str">
        <f t="shared" si="7"/>
        <v/>
      </c>
      <c r="H238" s="117"/>
      <c r="I238" s="122"/>
      <c r="J238" s="119"/>
      <c r="K238" s="122"/>
      <c r="L238" s="120"/>
      <c r="M238" s="120"/>
      <c r="N238" s="154"/>
      <c r="O238" s="122"/>
    </row>
    <row r="239" spans="1:15" s="112" customFormat="1" x14ac:dyDescent="0.3">
      <c r="A239" s="113">
        <f t="shared" si="6"/>
        <v>230</v>
      </c>
      <c r="B239" s="114"/>
      <c r="C239" s="115"/>
      <c r="D239" s="116"/>
      <c r="E239" s="117"/>
      <c r="F239" s="118"/>
      <c r="G239" s="105" t="str">
        <f t="shared" si="7"/>
        <v/>
      </c>
      <c r="H239" s="117"/>
      <c r="I239" s="122"/>
      <c r="J239" s="119"/>
      <c r="K239" s="122"/>
      <c r="L239" s="120"/>
      <c r="M239" s="120"/>
      <c r="N239" s="154"/>
      <c r="O239" s="122"/>
    </row>
    <row r="240" spans="1:15" s="112" customFormat="1" x14ac:dyDescent="0.3">
      <c r="A240" s="113">
        <f t="shared" si="6"/>
        <v>231</v>
      </c>
      <c r="B240" s="114"/>
      <c r="C240" s="115"/>
      <c r="D240" s="116"/>
      <c r="E240" s="117"/>
      <c r="F240" s="118"/>
      <c r="G240" s="105" t="str">
        <f t="shared" si="7"/>
        <v/>
      </c>
      <c r="H240" s="117"/>
      <c r="I240" s="122"/>
      <c r="J240" s="119"/>
      <c r="K240" s="146"/>
      <c r="L240" s="120"/>
      <c r="M240" s="120"/>
      <c r="N240" s="141"/>
      <c r="O240" s="122"/>
    </row>
    <row r="241" spans="1:15" s="112" customFormat="1" x14ac:dyDescent="0.25">
      <c r="A241" s="113">
        <f t="shared" si="6"/>
        <v>232</v>
      </c>
      <c r="B241" s="114"/>
      <c r="C241" s="115"/>
      <c r="D241" s="116"/>
      <c r="E241" s="117"/>
      <c r="F241" s="118"/>
      <c r="G241" s="105" t="str">
        <f t="shared" si="7"/>
        <v/>
      </c>
      <c r="H241" s="117"/>
      <c r="I241" s="122"/>
      <c r="J241" s="119"/>
      <c r="K241" s="122"/>
      <c r="L241" s="120"/>
      <c r="M241" s="120"/>
      <c r="N241" s="147"/>
      <c r="O241" s="122"/>
    </row>
    <row r="242" spans="1:15" s="112" customFormat="1" x14ac:dyDescent="0.3">
      <c r="A242" s="113">
        <f t="shared" si="6"/>
        <v>233</v>
      </c>
      <c r="B242" s="114"/>
      <c r="C242" s="115"/>
      <c r="D242" s="116"/>
      <c r="E242" s="117"/>
      <c r="F242" s="118"/>
      <c r="G242" s="105" t="str">
        <f t="shared" si="7"/>
        <v/>
      </c>
      <c r="H242" s="117"/>
      <c r="I242" s="122"/>
      <c r="J242" s="119"/>
      <c r="K242" s="146"/>
      <c r="L242" s="120"/>
      <c r="M242" s="120"/>
      <c r="N242" s="154"/>
      <c r="O242" s="122"/>
    </row>
    <row r="243" spans="1:15" s="112" customFormat="1" x14ac:dyDescent="0.3">
      <c r="A243" s="113">
        <f t="shared" si="6"/>
        <v>234</v>
      </c>
      <c r="B243" s="114"/>
      <c r="C243" s="115"/>
      <c r="D243" s="116"/>
      <c r="E243" s="117"/>
      <c r="F243" s="118"/>
      <c r="G243" s="105" t="str">
        <f t="shared" si="7"/>
        <v/>
      </c>
      <c r="H243" s="117"/>
      <c r="I243" s="122"/>
      <c r="J243" s="119"/>
      <c r="K243" s="117"/>
      <c r="L243" s="120"/>
      <c r="M243" s="120"/>
      <c r="N243" s="161"/>
      <c r="O243" s="122"/>
    </row>
    <row r="244" spans="1:15" s="112" customFormat="1" x14ac:dyDescent="0.3">
      <c r="A244" s="113">
        <f t="shared" si="6"/>
        <v>235</v>
      </c>
      <c r="B244" s="114"/>
      <c r="C244" s="115"/>
      <c r="D244" s="116"/>
      <c r="E244" s="117"/>
      <c r="F244" s="118"/>
      <c r="G244" s="105" t="str">
        <f t="shared" si="7"/>
        <v/>
      </c>
      <c r="H244" s="117"/>
      <c r="I244" s="122"/>
      <c r="J244" s="119"/>
      <c r="K244" s="117"/>
      <c r="L244" s="120"/>
      <c r="M244" s="120"/>
      <c r="N244" s="125"/>
      <c r="O244" s="122"/>
    </row>
    <row r="245" spans="1:15" s="112" customFormat="1" x14ac:dyDescent="0.3">
      <c r="A245" s="113">
        <f t="shared" si="6"/>
        <v>236</v>
      </c>
      <c r="B245" s="114"/>
      <c r="C245" s="115"/>
      <c r="D245" s="116"/>
      <c r="E245" s="117"/>
      <c r="F245" s="118"/>
      <c r="G245" s="105" t="str">
        <f t="shared" si="7"/>
        <v/>
      </c>
      <c r="H245" s="117"/>
      <c r="I245" s="122"/>
      <c r="J245" s="119"/>
      <c r="K245" s="122"/>
      <c r="L245" s="120"/>
      <c r="M245" s="120"/>
      <c r="N245" s="125"/>
      <c r="O245" s="122"/>
    </row>
    <row r="246" spans="1:15" s="112" customFormat="1" x14ac:dyDescent="0.3">
      <c r="A246" s="113">
        <f t="shared" si="6"/>
        <v>237</v>
      </c>
      <c r="B246" s="114"/>
      <c r="C246" s="115"/>
      <c r="D246" s="116"/>
      <c r="E246" s="117"/>
      <c r="F246" s="118"/>
      <c r="G246" s="105" t="str">
        <f t="shared" si="7"/>
        <v/>
      </c>
      <c r="H246" s="117"/>
      <c r="I246" s="122"/>
      <c r="J246" s="119"/>
      <c r="K246" s="122"/>
      <c r="L246" s="120"/>
      <c r="M246" s="120"/>
      <c r="N246" s="154"/>
      <c r="O246" s="122"/>
    </row>
    <row r="247" spans="1:15" s="112" customFormat="1" x14ac:dyDescent="0.3">
      <c r="A247" s="113">
        <f t="shared" si="6"/>
        <v>238</v>
      </c>
      <c r="B247" s="114"/>
      <c r="C247" s="115"/>
      <c r="D247" s="116"/>
      <c r="E247" s="117"/>
      <c r="F247" s="118"/>
      <c r="G247" s="105" t="str">
        <f t="shared" si="7"/>
        <v/>
      </c>
      <c r="H247" s="117"/>
      <c r="I247" s="122"/>
      <c r="J247" s="119"/>
      <c r="K247" s="146"/>
      <c r="L247" s="120"/>
      <c r="M247" s="120"/>
      <c r="N247" s="154"/>
      <c r="O247" s="122"/>
    </row>
    <row r="248" spans="1:15" s="112" customFormat="1" x14ac:dyDescent="0.3">
      <c r="A248" s="113">
        <f t="shared" si="6"/>
        <v>239</v>
      </c>
      <c r="B248" s="114"/>
      <c r="C248" s="115"/>
      <c r="D248" s="116"/>
      <c r="E248" s="117"/>
      <c r="F248" s="118"/>
      <c r="G248" s="105" t="str">
        <f t="shared" si="7"/>
        <v/>
      </c>
      <c r="H248" s="117"/>
      <c r="I248" s="122"/>
      <c r="J248" s="119"/>
      <c r="K248" s="146"/>
      <c r="L248" s="120"/>
      <c r="M248" s="120"/>
      <c r="N248" s="161"/>
      <c r="O248" s="122"/>
    </row>
    <row r="249" spans="1:15" s="112" customFormat="1" x14ac:dyDescent="0.3">
      <c r="A249" s="113">
        <f t="shared" si="6"/>
        <v>240</v>
      </c>
      <c r="B249" s="114"/>
      <c r="C249" s="115"/>
      <c r="D249" s="116"/>
      <c r="E249" s="117"/>
      <c r="F249" s="118"/>
      <c r="G249" s="105" t="str">
        <f t="shared" si="7"/>
        <v/>
      </c>
      <c r="H249" s="117"/>
      <c r="I249" s="122"/>
      <c r="J249" s="119"/>
      <c r="K249" s="146"/>
      <c r="L249" s="120"/>
      <c r="M249" s="120"/>
      <c r="N249" s="161"/>
      <c r="O249" s="122"/>
    </row>
    <row r="250" spans="1:15" s="112" customFormat="1" x14ac:dyDescent="0.3">
      <c r="A250" s="113">
        <f t="shared" si="6"/>
        <v>241</v>
      </c>
      <c r="B250" s="114"/>
      <c r="C250" s="115"/>
      <c r="D250" s="116"/>
      <c r="E250" s="117"/>
      <c r="F250" s="118"/>
      <c r="G250" s="105" t="str">
        <f t="shared" si="7"/>
        <v/>
      </c>
      <c r="H250" s="117"/>
      <c r="I250" s="122"/>
      <c r="J250" s="119"/>
      <c r="K250" s="146"/>
      <c r="L250" s="120"/>
      <c r="M250" s="120"/>
      <c r="N250" s="161"/>
      <c r="O250" s="122"/>
    </row>
    <row r="251" spans="1:15" s="112" customFormat="1" x14ac:dyDescent="0.3">
      <c r="A251" s="113">
        <f t="shared" si="6"/>
        <v>242</v>
      </c>
      <c r="B251" s="114"/>
      <c r="C251" s="115"/>
      <c r="D251" s="116"/>
      <c r="E251" s="117"/>
      <c r="F251" s="118"/>
      <c r="G251" s="105" t="str">
        <f t="shared" si="7"/>
        <v/>
      </c>
      <c r="H251" s="117"/>
      <c r="I251" s="122"/>
      <c r="J251" s="119"/>
      <c r="K251" s="146"/>
      <c r="L251" s="120"/>
      <c r="M251" s="120"/>
      <c r="N251" s="161"/>
      <c r="O251" s="122"/>
    </row>
    <row r="252" spans="1:15" s="112" customFormat="1" x14ac:dyDescent="0.3">
      <c r="A252" s="113">
        <f t="shared" si="6"/>
        <v>243</v>
      </c>
      <c r="B252" s="114"/>
      <c r="C252" s="115"/>
      <c r="D252" s="116"/>
      <c r="E252" s="117"/>
      <c r="F252" s="118"/>
      <c r="G252" s="105" t="str">
        <f t="shared" si="7"/>
        <v/>
      </c>
      <c r="H252" s="117"/>
      <c r="I252" s="122"/>
      <c r="J252" s="119"/>
      <c r="K252" s="146"/>
      <c r="L252" s="120"/>
      <c r="M252" s="120"/>
      <c r="N252" s="161"/>
      <c r="O252" s="122"/>
    </row>
    <row r="253" spans="1:15" s="112" customFormat="1" x14ac:dyDescent="0.3">
      <c r="A253" s="113">
        <f t="shared" si="6"/>
        <v>244</v>
      </c>
      <c r="B253" s="114"/>
      <c r="C253" s="115"/>
      <c r="D253" s="116"/>
      <c r="E253" s="117"/>
      <c r="F253" s="118"/>
      <c r="G253" s="105" t="str">
        <f t="shared" si="7"/>
        <v/>
      </c>
      <c r="H253" s="117"/>
      <c r="I253" s="122"/>
      <c r="J253" s="119"/>
      <c r="K253" s="146"/>
      <c r="L253" s="120"/>
      <c r="M253" s="120"/>
      <c r="N253" s="161"/>
      <c r="O253" s="109"/>
    </row>
    <row r="254" spans="1:15" s="112" customFormat="1" x14ac:dyDescent="0.3">
      <c r="A254" s="113">
        <f t="shared" si="6"/>
        <v>245</v>
      </c>
      <c r="B254" s="114"/>
      <c r="C254" s="115"/>
      <c r="D254" s="116"/>
      <c r="E254" s="117"/>
      <c r="F254" s="118"/>
      <c r="G254" s="105" t="str">
        <f t="shared" si="7"/>
        <v/>
      </c>
      <c r="H254" s="117"/>
      <c r="I254" s="122"/>
      <c r="J254" s="119"/>
      <c r="K254" s="146"/>
      <c r="L254" s="120"/>
      <c r="M254" s="120"/>
      <c r="N254" s="161"/>
      <c r="O254" s="122"/>
    </row>
    <row r="255" spans="1:15" s="112" customFormat="1" x14ac:dyDescent="0.3">
      <c r="A255" s="113">
        <f t="shared" si="6"/>
        <v>246</v>
      </c>
      <c r="B255" s="114"/>
      <c r="C255" s="115"/>
      <c r="D255" s="116"/>
      <c r="E255" s="117"/>
      <c r="F255" s="118"/>
      <c r="G255" s="105" t="str">
        <f t="shared" si="7"/>
        <v/>
      </c>
      <c r="H255" s="117"/>
      <c r="I255" s="122"/>
      <c r="J255" s="119"/>
      <c r="K255" s="146"/>
      <c r="L255" s="120"/>
      <c r="M255" s="120"/>
      <c r="N255" s="161"/>
      <c r="O255" s="122"/>
    </row>
    <row r="256" spans="1:15" s="112" customFormat="1" x14ac:dyDescent="0.3">
      <c r="A256" s="113">
        <f t="shared" si="6"/>
        <v>247</v>
      </c>
      <c r="B256" s="114"/>
      <c r="C256" s="115"/>
      <c r="D256" s="116"/>
      <c r="E256" s="117"/>
      <c r="F256" s="118"/>
      <c r="G256" s="105" t="str">
        <f t="shared" si="7"/>
        <v/>
      </c>
      <c r="H256" s="117"/>
      <c r="I256" s="122"/>
      <c r="J256" s="119"/>
      <c r="K256" s="146"/>
      <c r="L256" s="120"/>
      <c r="M256" s="120"/>
      <c r="N256" s="161"/>
      <c r="O256" s="109"/>
    </row>
    <row r="257" spans="1:15" s="112" customFormat="1" x14ac:dyDescent="0.3">
      <c r="A257" s="113">
        <f t="shared" si="6"/>
        <v>248</v>
      </c>
      <c r="B257" s="114"/>
      <c r="C257" s="115"/>
      <c r="D257" s="116"/>
      <c r="E257" s="117"/>
      <c r="F257" s="118"/>
      <c r="G257" s="105" t="str">
        <f t="shared" si="7"/>
        <v/>
      </c>
      <c r="H257" s="117"/>
      <c r="I257" s="122"/>
      <c r="J257" s="119"/>
      <c r="K257" s="146"/>
      <c r="L257" s="120"/>
      <c r="M257" s="120"/>
      <c r="N257" s="161"/>
      <c r="O257" s="109"/>
    </row>
    <row r="258" spans="1:15" s="112" customFormat="1" x14ac:dyDescent="0.3">
      <c r="A258" s="113">
        <f t="shared" si="6"/>
        <v>249</v>
      </c>
      <c r="B258" s="114"/>
      <c r="C258" s="115"/>
      <c r="D258" s="116"/>
      <c r="E258" s="117"/>
      <c r="F258" s="118"/>
      <c r="G258" s="105" t="str">
        <f t="shared" si="7"/>
        <v/>
      </c>
      <c r="H258" s="117"/>
      <c r="I258" s="122"/>
      <c r="J258" s="119"/>
      <c r="K258" s="146"/>
      <c r="L258" s="120"/>
      <c r="M258" s="120"/>
      <c r="N258" s="161"/>
      <c r="O258" s="109"/>
    </row>
    <row r="259" spans="1:15" s="112" customFormat="1" x14ac:dyDescent="0.3">
      <c r="A259" s="113">
        <f t="shared" si="6"/>
        <v>250</v>
      </c>
      <c r="B259" s="114"/>
      <c r="C259" s="115"/>
      <c r="D259" s="116"/>
      <c r="E259" s="117"/>
      <c r="F259" s="118"/>
      <c r="G259" s="105" t="str">
        <f t="shared" si="7"/>
        <v/>
      </c>
      <c r="H259" s="117"/>
      <c r="I259" s="122"/>
      <c r="J259" s="119"/>
      <c r="K259" s="146"/>
      <c r="L259" s="120"/>
      <c r="M259" s="120"/>
      <c r="N259" s="161"/>
      <c r="O259" s="109"/>
    </row>
    <row r="260" spans="1:15" s="112" customFormat="1" x14ac:dyDescent="0.3">
      <c r="A260" s="113">
        <f t="shared" si="6"/>
        <v>251</v>
      </c>
      <c r="B260" s="114"/>
      <c r="C260" s="115"/>
      <c r="D260" s="116"/>
      <c r="E260" s="117"/>
      <c r="F260" s="118"/>
      <c r="G260" s="105" t="str">
        <f t="shared" si="7"/>
        <v/>
      </c>
      <c r="H260" s="117"/>
      <c r="I260" s="122"/>
      <c r="J260" s="119"/>
      <c r="K260" s="146"/>
      <c r="L260" s="120"/>
      <c r="M260" s="120"/>
      <c r="N260" s="161"/>
      <c r="O260" s="109"/>
    </row>
    <row r="261" spans="1:15" s="112" customFormat="1" x14ac:dyDescent="0.3">
      <c r="A261" s="113">
        <f t="shared" si="6"/>
        <v>252</v>
      </c>
      <c r="B261" s="114"/>
      <c r="C261" s="115"/>
      <c r="D261" s="116"/>
      <c r="E261" s="117"/>
      <c r="F261" s="118"/>
      <c r="G261" s="105" t="str">
        <f t="shared" si="7"/>
        <v/>
      </c>
      <c r="H261" s="117"/>
      <c r="I261" s="122"/>
      <c r="J261" s="119"/>
      <c r="K261" s="146"/>
      <c r="L261" s="120"/>
      <c r="M261" s="120"/>
      <c r="N261" s="164"/>
      <c r="O261" s="109"/>
    </row>
    <row r="262" spans="1:15" s="112" customFormat="1" x14ac:dyDescent="0.3">
      <c r="A262" s="113">
        <f t="shared" si="6"/>
        <v>253</v>
      </c>
      <c r="B262" s="114"/>
      <c r="C262" s="115"/>
      <c r="D262" s="116"/>
      <c r="E262" s="117"/>
      <c r="F262" s="118"/>
      <c r="G262" s="105" t="str">
        <f t="shared" si="7"/>
        <v/>
      </c>
      <c r="H262" s="117"/>
      <c r="I262" s="122"/>
      <c r="J262" s="119"/>
      <c r="K262" s="146"/>
      <c r="L262" s="120"/>
      <c r="M262" s="120"/>
      <c r="N262" s="161"/>
      <c r="O262" s="122"/>
    </row>
    <row r="263" spans="1:15" s="112" customFormat="1" x14ac:dyDescent="0.3">
      <c r="A263" s="113">
        <f t="shared" si="6"/>
        <v>254</v>
      </c>
      <c r="B263" s="114"/>
      <c r="C263" s="115"/>
      <c r="D263" s="116"/>
      <c r="E263" s="117"/>
      <c r="F263" s="118"/>
      <c r="G263" s="105" t="str">
        <f t="shared" si="7"/>
        <v/>
      </c>
      <c r="H263" s="117"/>
      <c r="I263" s="122"/>
      <c r="J263" s="119"/>
      <c r="K263" s="146"/>
      <c r="L263" s="120"/>
      <c r="M263" s="120"/>
      <c r="N263" s="161"/>
      <c r="O263" s="109"/>
    </row>
    <row r="264" spans="1:15" s="112" customFormat="1" x14ac:dyDescent="0.3">
      <c r="A264" s="113">
        <f t="shared" si="6"/>
        <v>255</v>
      </c>
      <c r="B264" s="114"/>
      <c r="C264" s="115"/>
      <c r="D264" s="116"/>
      <c r="E264" s="117"/>
      <c r="F264" s="118"/>
      <c r="G264" s="105" t="str">
        <f t="shared" si="7"/>
        <v/>
      </c>
      <c r="H264" s="117"/>
      <c r="I264" s="122"/>
      <c r="J264" s="119"/>
      <c r="K264" s="146"/>
      <c r="L264" s="120"/>
      <c r="M264" s="120"/>
      <c r="N264" s="161"/>
      <c r="O264" s="122"/>
    </row>
    <row r="265" spans="1:15" s="112" customFormat="1" x14ac:dyDescent="0.3">
      <c r="A265" s="113">
        <f t="shared" si="6"/>
        <v>256</v>
      </c>
      <c r="B265" s="114"/>
      <c r="C265" s="115"/>
      <c r="D265" s="116"/>
      <c r="E265" s="117"/>
      <c r="F265" s="118"/>
      <c r="G265" s="105" t="str">
        <f t="shared" si="7"/>
        <v/>
      </c>
      <c r="H265" s="117"/>
      <c r="I265" s="122"/>
      <c r="J265" s="119"/>
      <c r="K265" s="146"/>
      <c r="L265" s="120"/>
      <c r="M265" s="120"/>
      <c r="N265" s="161"/>
      <c r="O265" s="109"/>
    </row>
    <row r="266" spans="1:15" s="112" customFormat="1" x14ac:dyDescent="0.3">
      <c r="A266" s="113">
        <f t="shared" si="6"/>
        <v>257</v>
      </c>
      <c r="B266" s="114"/>
      <c r="C266" s="115"/>
      <c r="D266" s="116"/>
      <c r="E266" s="117"/>
      <c r="F266" s="118"/>
      <c r="G266" s="105" t="str">
        <f t="shared" si="7"/>
        <v/>
      </c>
      <c r="H266" s="117"/>
      <c r="I266" s="122"/>
      <c r="J266" s="119"/>
      <c r="K266" s="146"/>
      <c r="L266" s="120"/>
      <c r="M266" s="120"/>
      <c r="N266" s="161"/>
      <c r="O266" s="122"/>
    </row>
    <row r="267" spans="1:15" s="112" customFormat="1" x14ac:dyDescent="0.3">
      <c r="A267" s="113">
        <f t="shared" ref="A267:A330" si="8">A266+1</f>
        <v>258</v>
      </c>
      <c r="B267" s="114"/>
      <c r="C267" s="115"/>
      <c r="D267" s="116"/>
      <c r="E267" s="117"/>
      <c r="F267" s="118"/>
      <c r="G267" s="105" t="str">
        <f t="shared" ref="G267:G330" si="9">IF(E267&lt;&gt;"",IF(D267&lt;&gt;"",D267&amp;"-"&amp;E267&amp;"-"&amp;TEXT(F267,"000"),E267&amp;"-"&amp;TEXT(F267,"000")),"")</f>
        <v/>
      </c>
      <c r="H267" s="117"/>
      <c r="I267" s="122"/>
      <c r="J267" s="119"/>
      <c r="K267" s="146"/>
      <c r="L267" s="120"/>
      <c r="M267" s="120"/>
      <c r="N267" s="161"/>
      <c r="O267" s="122"/>
    </row>
    <row r="268" spans="1:15" s="112" customFormat="1" x14ac:dyDescent="0.3">
      <c r="A268" s="113">
        <f t="shared" si="8"/>
        <v>259</v>
      </c>
      <c r="B268" s="114"/>
      <c r="C268" s="115"/>
      <c r="D268" s="116"/>
      <c r="E268" s="117"/>
      <c r="F268" s="118"/>
      <c r="G268" s="105" t="str">
        <f t="shared" si="9"/>
        <v/>
      </c>
      <c r="H268" s="117"/>
      <c r="I268" s="122"/>
      <c r="J268" s="119"/>
      <c r="K268" s="146"/>
      <c r="L268" s="120"/>
      <c r="M268" s="120"/>
      <c r="N268" s="161"/>
      <c r="O268" s="109"/>
    </row>
    <row r="269" spans="1:15" s="112" customFormat="1" x14ac:dyDescent="0.3">
      <c r="A269" s="113">
        <f t="shared" si="8"/>
        <v>260</v>
      </c>
      <c r="B269" s="114"/>
      <c r="C269" s="115"/>
      <c r="D269" s="116"/>
      <c r="E269" s="117"/>
      <c r="F269" s="118"/>
      <c r="G269" s="105" t="str">
        <f t="shared" si="9"/>
        <v/>
      </c>
      <c r="H269" s="117"/>
      <c r="I269" s="122"/>
      <c r="J269" s="119"/>
      <c r="K269" s="146"/>
      <c r="L269" s="120"/>
      <c r="M269" s="120"/>
      <c r="N269" s="161"/>
      <c r="O269" s="109"/>
    </row>
    <row r="270" spans="1:15" s="112" customFormat="1" x14ac:dyDescent="0.3">
      <c r="A270" s="113">
        <f t="shared" si="8"/>
        <v>261</v>
      </c>
      <c r="B270" s="114"/>
      <c r="C270" s="115"/>
      <c r="D270" s="116"/>
      <c r="E270" s="117"/>
      <c r="F270" s="118"/>
      <c r="G270" s="105" t="str">
        <f t="shared" si="9"/>
        <v/>
      </c>
      <c r="H270" s="117"/>
      <c r="I270" s="122"/>
      <c r="J270" s="119"/>
      <c r="K270" s="146"/>
      <c r="L270" s="120"/>
      <c r="M270" s="120"/>
      <c r="N270" s="161"/>
      <c r="O270" s="109"/>
    </row>
    <row r="271" spans="1:15" s="112" customFormat="1" x14ac:dyDescent="0.3">
      <c r="A271" s="113">
        <f t="shared" si="8"/>
        <v>262</v>
      </c>
      <c r="B271" s="114"/>
      <c r="C271" s="115"/>
      <c r="D271" s="116"/>
      <c r="E271" s="117"/>
      <c r="F271" s="118"/>
      <c r="G271" s="105" t="str">
        <f t="shared" si="9"/>
        <v/>
      </c>
      <c r="H271" s="117"/>
      <c r="I271" s="122"/>
      <c r="J271" s="119"/>
      <c r="K271" s="146"/>
      <c r="L271" s="120"/>
      <c r="M271" s="120"/>
      <c r="N271" s="161"/>
      <c r="O271" s="109"/>
    </row>
    <row r="272" spans="1:15" s="112" customFormat="1" x14ac:dyDescent="0.3">
      <c r="A272" s="113">
        <f t="shared" si="8"/>
        <v>263</v>
      </c>
      <c r="B272" s="114"/>
      <c r="C272" s="115"/>
      <c r="D272" s="116"/>
      <c r="E272" s="117"/>
      <c r="F272" s="118"/>
      <c r="G272" s="105" t="str">
        <f t="shared" si="9"/>
        <v/>
      </c>
      <c r="H272" s="117"/>
      <c r="I272" s="122"/>
      <c r="J272" s="119"/>
      <c r="K272" s="146"/>
      <c r="L272" s="120"/>
      <c r="M272" s="120"/>
      <c r="N272" s="161"/>
      <c r="O272" s="109"/>
    </row>
    <row r="273" spans="1:15" s="112" customFormat="1" x14ac:dyDescent="0.3">
      <c r="A273" s="113">
        <f t="shared" si="8"/>
        <v>264</v>
      </c>
      <c r="B273" s="114"/>
      <c r="C273" s="115"/>
      <c r="D273" s="116"/>
      <c r="E273" s="117"/>
      <c r="F273" s="118"/>
      <c r="G273" s="105" t="str">
        <f t="shared" si="9"/>
        <v/>
      </c>
      <c r="H273" s="117"/>
      <c r="I273" s="122"/>
      <c r="J273" s="119"/>
      <c r="K273" s="146"/>
      <c r="L273" s="120"/>
      <c r="M273" s="120"/>
      <c r="N273" s="161"/>
      <c r="O273" s="122"/>
    </row>
    <row r="274" spans="1:15" s="112" customFormat="1" x14ac:dyDescent="0.3">
      <c r="A274" s="113">
        <f t="shared" si="8"/>
        <v>265</v>
      </c>
      <c r="B274" s="114"/>
      <c r="C274" s="115"/>
      <c r="D274" s="116"/>
      <c r="E274" s="117"/>
      <c r="F274" s="118"/>
      <c r="G274" s="105" t="str">
        <f t="shared" si="9"/>
        <v/>
      </c>
      <c r="H274" s="117"/>
      <c r="I274" s="122"/>
      <c r="J274" s="119"/>
      <c r="K274" s="146"/>
      <c r="L274" s="120"/>
      <c r="M274" s="120"/>
      <c r="N274" s="161"/>
      <c r="O274" s="122"/>
    </row>
    <row r="275" spans="1:15" s="112" customFormat="1" x14ac:dyDescent="0.3">
      <c r="A275" s="113">
        <f t="shared" si="8"/>
        <v>266</v>
      </c>
      <c r="B275" s="114"/>
      <c r="C275" s="115"/>
      <c r="D275" s="116"/>
      <c r="E275" s="117"/>
      <c r="F275" s="118"/>
      <c r="G275" s="105" t="str">
        <f t="shared" si="9"/>
        <v/>
      </c>
      <c r="H275" s="117"/>
      <c r="I275" s="122"/>
      <c r="J275" s="119"/>
      <c r="K275" s="146"/>
      <c r="L275" s="120"/>
      <c r="M275" s="120"/>
      <c r="N275" s="161"/>
      <c r="O275" s="122"/>
    </row>
    <row r="276" spans="1:15" s="112" customFormat="1" x14ac:dyDescent="0.3">
      <c r="A276" s="113">
        <f t="shared" si="8"/>
        <v>267</v>
      </c>
      <c r="B276" s="114"/>
      <c r="C276" s="115"/>
      <c r="D276" s="116"/>
      <c r="E276" s="117"/>
      <c r="F276" s="118"/>
      <c r="G276" s="105" t="str">
        <f t="shared" si="9"/>
        <v/>
      </c>
      <c r="H276" s="117"/>
      <c r="I276" s="122"/>
      <c r="J276" s="119"/>
      <c r="K276" s="146"/>
      <c r="L276" s="120"/>
      <c r="M276" s="120"/>
      <c r="N276" s="161"/>
      <c r="O276" s="122"/>
    </row>
    <row r="277" spans="1:15" s="112" customFormat="1" x14ac:dyDescent="0.3">
      <c r="A277" s="113">
        <f t="shared" si="8"/>
        <v>268</v>
      </c>
      <c r="B277" s="114"/>
      <c r="C277" s="115"/>
      <c r="D277" s="116"/>
      <c r="E277" s="117"/>
      <c r="F277" s="118"/>
      <c r="G277" s="105" t="str">
        <f t="shared" si="9"/>
        <v/>
      </c>
      <c r="H277" s="117"/>
      <c r="I277" s="122"/>
      <c r="J277" s="119"/>
      <c r="K277" s="146"/>
      <c r="L277" s="120"/>
      <c r="M277" s="120"/>
      <c r="N277" s="161"/>
      <c r="O277" s="122"/>
    </row>
    <row r="278" spans="1:15" s="112" customFormat="1" x14ac:dyDescent="0.3">
      <c r="A278" s="113">
        <f t="shared" si="8"/>
        <v>269</v>
      </c>
      <c r="B278" s="114"/>
      <c r="C278" s="115"/>
      <c r="D278" s="116"/>
      <c r="E278" s="117"/>
      <c r="F278" s="118"/>
      <c r="G278" s="105" t="str">
        <f t="shared" si="9"/>
        <v/>
      </c>
      <c r="H278" s="117"/>
      <c r="I278" s="122"/>
      <c r="J278" s="119"/>
      <c r="K278" s="146"/>
      <c r="L278" s="120"/>
      <c r="M278" s="120"/>
      <c r="N278" s="161"/>
      <c r="O278" s="122"/>
    </row>
    <row r="279" spans="1:15" s="112" customFormat="1" x14ac:dyDescent="0.3">
      <c r="A279" s="113">
        <f t="shared" si="8"/>
        <v>270</v>
      </c>
      <c r="B279" s="114"/>
      <c r="C279" s="115"/>
      <c r="D279" s="116"/>
      <c r="E279" s="117"/>
      <c r="F279" s="118"/>
      <c r="G279" s="105" t="str">
        <f t="shared" si="9"/>
        <v/>
      </c>
      <c r="H279" s="117"/>
      <c r="I279" s="122"/>
      <c r="J279" s="119"/>
      <c r="K279" s="146"/>
      <c r="L279" s="120"/>
      <c r="M279" s="120"/>
      <c r="N279" s="161"/>
      <c r="O279" s="122"/>
    </row>
    <row r="280" spans="1:15" s="112" customFormat="1" x14ac:dyDescent="0.3">
      <c r="A280" s="113">
        <f t="shared" si="8"/>
        <v>271</v>
      </c>
      <c r="B280" s="114"/>
      <c r="C280" s="115"/>
      <c r="D280" s="116"/>
      <c r="E280" s="117"/>
      <c r="F280" s="118"/>
      <c r="G280" s="105" t="str">
        <f t="shared" si="9"/>
        <v/>
      </c>
      <c r="H280" s="117"/>
      <c r="I280" s="122"/>
      <c r="J280" s="119"/>
      <c r="K280" s="146"/>
      <c r="L280" s="120"/>
      <c r="M280" s="120"/>
      <c r="N280" s="161"/>
      <c r="O280" s="122"/>
    </row>
    <row r="281" spans="1:15" s="112" customFormat="1" x14ac:dyDescent="0.3">
      <c r="A281" s="113">
        <f t="shared" si="8"/>
        <v>272</v>
      </c>
      <c r="B281" s="114"/>
      <c r="C281" s="115"/>
      <c r="D281" s="116"/>
      <c r="E281" s="117"/>
      <c r="F281" s="118"/>
      <c r="G281" s="105" t="str">
        <f t="shared" si="9"/>
        <v/>
      </c>
      <c r="H281" s="117"/>
      <c r="I281" s="122"/>
      <c r="J281" s="119"/>
      <c r="K281" s="146"/>
      <c r="L281" s="120"/>
      <c r="M281" s="120"/>
      <c r="N281" s="161"/>
      <c r="O281" s="109"/>
    </row>
    <row r="282" spans="1:15" s="112" customFormat="1" x14ac:dyDescent="0.3">
      <c r="A282" s="113">
        <f t="shared" si="8"/>
        <v>273</v>
      </c>
      <c r="B282" s="114"/>
      <c r="C282" s="115"/>
      <c r="D282" s="116"/>
      <c r="E282" s="117"/>
      <c r="F282" s="118"/>
      <c r="G282" s="105" t="str">
        <f t="shared" si="9"/>
        <v/>
      </c>
      <c r="H282" s="117"/>
      <c r="I282" s="122"/>
      <c r="J282" s="119"/>
      <c r="K282" s="146"/>
      <c r="L282" s="120"/>
      <c r="M282" s="120"/>
      <c r="N282" s="161"/>
      <c r="O282" s="109"/>
    </row>
    <row r="283" spans="1:15" s="112" customFormat="1" x14ac:dyDescent="0.3">
      <c r="A283" s="113">
        <f t="shared" si="8"/>
        <v>274</v>
      </c>
      <c r="B283" s="114"/>
      <c r="C283" s="115"/>
      <c r="D283" s="116"/>
      <c r="E283" s="117"/>
      <c r="F283" s="118"/>
      <c r="G283" s="105" t="str">
        <f t="shared" si="9"/>
        <v/>
      </c>
      <c r="H283" s="117"/>
      <c r="I283" s="122"/>
      <c r="J283" s="119"/>
      <c r="K283" s="146"/>
      <c r="L283" s="120"/>
      <c r="M283" s="120"/>
      <c r="N283" s="161"/>
      <c r="O283" s="109"/>
    </row>
    <row r="284" spans="1:15" s="112" customFormat="1" x14ac:dyDescent="0.3">
      <c r="A284" s="113">
        <f t="shared" si="8"/>
        <v>275</v>
      </c>
      <c r="B284" s="114"/>
      <c r="C284" s="115"/>
      <c r="D284" s="116"/>
      <c r="E284" s="117"/>
      <c r="F284" s="118"/>
      <c r="G284" s="105" t="str">
        <f t="shared" si="9"/>
        <v/>
      </c>
      <c r="H284" s="117"/>
      <c r="I284" s="122"/>
      <c r="J284" s="119"/>
      <c r="K284" s="146"/>
      <c r="L284" s="120"/>
      <c r="M284" s="120"/>
      <c r="N284" s="161"/>
      <c r="O284" s="122"/>
    </row>
    <row r="285" spans="1:15" s="112" customFormat="1" x14ac:dyDescent="0.3">
      <c r="A285" s="113">
        <f t="shared" si="8"/>
        <v>276</v>
      </c>
      <c r="B285" s="114"/>
      <c r="C285" s="115"/>
      <c r="D285" s="116"/>
      <c r="E285" s="117"/>
      <c r="F285" s="118"/>
      <c r="G285" s="105" t="str">
        <f t="shared" si="9"/>
        <v/>
      </c>
      <c r="H285" s="117"/>
      <c r="I285" s="122"/>
      <c r="J285" s="119"/>
      <c r="K285" s="146"/>
      <c r="L285" s="120"/>
      <c r="M285" s="120"/>
      <c r="N285" s="161"/>
      <c r="O285" s="122"/>
    </row>
    <row r="286" spans="1:15" s="112" customFormat="1" x14ac:dyDescent="0.3">
      <c r="A286" s="113">
        <f t="shared" si="8"/>
        <v>277</v>
      </c>
      <c r="B286" s="114"/>
      <c r="C286" s="115"/>
      <c r="D286" s="116"/>
      <c r="E286" s="117"/>
      <c r="F286" s="118"/>
      <c r="G286" s="105" t="str">
        <f t="shared" si="9"/>
        <v/>
      </c>
      <c r="H286" s="117"/>
      <c r="I286" s="122"/>
      <c r="J286" s="119"/>
      <c r="K286" s="146"/>
      <c r="L286" s="120"/>
      <c r="M286" s="120"/>
      <c r="N286" s="161"/>
      <c r="O286" s="122"/>
    </row>
    <row r="287" spans="1:15" s="112" customFormat="1" x14ac:dyDescent="0.3">
      <c r="A287" s="113">
        <f t="shared" si="8"/>
        <v>278</v>
      </c>
      <c r="B287" s="114"/>
      <c r="C287" s="115"/>
      <c r="D287" s="116"/>
      <c r="E287" s="117"/>
      <c r="F287" s="118"/>
      <c r="G287" s="105" t="str">
        <f t="shared" si="9"/>
        <v/>
      </c>
      <c r="H287" s="117"/>
      <c r="I287" s="122"/>
      <c r="J287" s="119"/>
      <c r="K287" s="146"/>
      <c r="L287" s="120"/>
      <c r="M287" s="120"/>
      <c r="N287" s="161"/>
      <c r="O287" s="122"/>
    </row>
    <row r="288" spans="1:15" s="112" customFormat="1" x14ac:dyDescent="0.3">
      <c r="A288" s="113">
        <f t="shared" si="8"/>
        <v>279</v>
      </c>
      <c r="B288" s="114"/>
      <c r="C288" s="115"/>
      <c r="D288" s="116"/>
      <c r="E288" s="117"/>
      <c r="F288" s="118"/>
      <c r="G288" s="105" t="str">
        <f t="shared" si="9"/>
        <v/>
      </c>
      <c r="H288" s="117"/>
      <c r="I288" s="122"/>
      <c r="J288" s="119"/>
      <c r="K288" s="146"/>
      <c r="L288" s="120"/>
      <c r="M288" s="120"/>
      <c r="N288" s="161"/>
      <c r="O288" s="122"/>
    </row>
    <row r="289" spans="1:15" s="112" customFormat="1" x14ac:dyDescent="0.3">
      <c r="A289" s="113">
        <f t="shared" si="8"/>
        <v>280</v>
      </c>
      <c r="B289" s="114"/>
      <c r="C289" s="115"/>
      <c r="D289" s="116"/>
      <c r="E289" s="117"/>
      <c r="F289" s="118"/>
      <c r="G289" s="105" t="str">
        <f t="shared" si="9"/>
        <v/>
      </c>
      <c r="H289" s="117"/>
      <c r="I289" s="122"/>
      <c r="J289" s="119"/>
      <c r="K289" s="146"/>
      <c r="L289" s="120"/>
      <c r="M289" s="120"/>
      <c r="N289" s="161"/>
      <c r="O289" s="109"/>
    </row>
    <row r="290" spans="1:15" s="112" customFormat="1" x14ac:dyDescent="0.3">
      <c r="A290" s="113">
        <f t="shared" si="8"/>
        <v>281</v>
      </c>
      <c r="B290" s="114"/>
      <c r="C290" s="115"/>
      <c r="D290" s="116"/>
      <c r="E290" s="117"/>
      <c r="F290" s="118"/>
      <c r="G290" s="105" t="str">
        <f t="shared" si="9"/>
        <v/>
      </c>
      <c r="H290" s="117"/>
      <c r="I290" s="122"/>
      <c r="J290" s="119"/>
      <c r="K290" s="146"/>
      <c r="L290" s="120"/>
      <c r="M290" s="120"/>
      <c r="N290" s="161"/>
      <c r="O290" s="122"/>
    </row>
    <row r="291" spans="1:15" s="112" customFormat="1" x14ac:dyDescent="0.3">
      <c r="A291" s="113">
        <f t="shared" si="8"/>
        <v>282</v>
      </c>
      <c r="B291" s="114"/>
      <c r="C291" s="115"/>
      <c r="D291" s="116"/>
      <c r="E291" s="117"/>
      <c r="F291" s="118"/>
      <c r="G291" s="105" t="str">
        <f t="shared" si="9"/>
        <v/>
      </c>
      <c r="H291" s="117"/>
      <c r="I291" s="122"/>
      <c r="J291" s="119"/>
      <c r="K291" s="117"/>
      <c r="L291" s="120"/>
      <c r="M291" s="120"/>
      <c r="N291" s="161"/>
      <c r="O291" s="109"/>
    </row>
    <row r="292" spans="1:15" s="112" customFormat="1" x14ac:dyDescent="0.3">
      <c r="A292" s="113">
        <f t="shared" si="8"/>
        <v>283</v>
      </c>
      <c r="B292" s="114"/>
      <c r="C292" s="115"/>
      <c r="D292" s="116"/>
      <c r="E292" s="117"/>
      <c r="F292" s="118"/>
      <c r="G292" s="105" t="str">
        <f t="shared" si="9"/>
        <v/>
      </c>
      <c r="H292" s="117"/>
      <c r="I292" s="122"/>
      <c r="J292" s="119"/>
      <c r="K292" s="117"/>
      <c r="L292" s="120"/>
      <c r="M292" s="120"/>
      <c r="N292" s="125"/>
      <c r="O292" s="109"/>
    </row>
    <row r="293" spans="1:15" s="112" customFormat="1" x14ac:dyDescent="0.3">
      <c r="A293" s="113">
        <f t="shared" si="8"/>
        <v>284</v>
      </c>
      <c r="B293" s="114"/>
      <c r="C293" s="115"/>
      <c r="D293" s="116"/>
      <c r="E293" s="117"/>
      <c r="F293" s="118"/>
      <c r="G293" s="105" t="str">
        <f t="shared" si="9"/>
        <v/>
      </c>
      <c r="H293" s="117"/>
      <c r="I293" s="122"/>
      <c r="J293" s="119"/>
      <c r="K293" s="143"/>
      <c r="L293" s="120"/>
      <c r="M293" s="120"/>
      <c r="N293" s="125"/>
      <c r="O293" s="109"/>
    </row>
    <row r="294" spans="1:15" s="112" customFormat="1" x14ac:dyDescent="0.3">
      <c r="A294" s="113">
        <f t="shared" si="8"/>
        <v>285</v>
      </c>
      <c r="B294" s="114"/>
      <c r="C294" s="115"/>
      <c r="D294" s="116"/>
      <c r="E294" s="117"/>
      <c r="F294" s="118"/>
      <c r="G294" s="105" t="str">
        <f t="shared" si="9"/>
        <v/>
      </c>
      <c r="H294" s="117"/>
      <c r="I294" s="109"/>
      <c r="J294" s="158"/>
      <c r="K294" s="117"/>
      <c r="L294" s="140"/>
      <c r="M294" s="140"/>
      <c r="N294" s="159"/>
      <c r="O294" s="109"/>
    </row>
    <row r="295" spans="1:15" s="112" customFormat="1" x14ac:dyDescent="0.3">
      <c r="A295" s="113">
        <f t="shared" si="8"/>
        <v>286</v>
      </c>
      <c r="B295" s="114"/>
      <c r="C295" s="115"/>
      <c r="D295" s="116"/>
      <c r="E295" s="117"/>
      <c r="F295" s="118"/>
      <c r="G295" s="105" t="str">
        <f t="shared" si="9"/>
        <v/>
      </c>
      <c r="H295" s="117"/>
      <c r="I295" s="122"/>
      <c r="J295" s="119"/>
      <c r="K295" s="117"/>
      <c r="L295" s="120"/>
      <c r="M295" s="120"/>
      <c r="N295" s="125"/>
      <c r="O295" s="122"/>
    </row>
    <row r="296" spans="1:15" s="112" customFormat="1" x14ac:dyDescent="0.3">
      <c r="A296" s="113">
        <f t="shared" si="8"/>
        <v>287</v>
      </c>
      <c r="B296" s="114"/>
      <c r="C296" s="115"/>
      <c r="D296" s="116"/>
      <c r="E296" s="117"/>
      <c r="F296" s="118"/>
      <c r="G296" s="105" t="str">
        <f t="shared" si="9"/>
        <v/>
      </c>
      <c r="H296" s="117"/>
      <c r="I296" s="122"/>
      <c r="J296" s="119"/>
      <c r="K296" s="117"/>
      <c r="L296" s="120"/>
      <c r="M296" s="120"/>
      <c r="N296" s="125"/>
      <c r="O296" s="122"/>
    </row>
    <row r="297" spans="1:15" s="112" customFormat="1" x14ac:dyDescent="0.3">
      <c r="A297" s="113">
        <f t="shared" si="8"/>
        <v>288</v>
      </c>
      <c r="B297" s="114"/>
      <c r="C297" s="115"/>
      <c r="D297" s="116"/>
      <c r="E297" s="117"/>
      <c r="F297" s="118"/>
      <c r="G297" s="105" t="str">
        <f t="shared" si="9"/>
        <v/>
      </c>
      <c r="H297" s="117"/>
      <c r="I297" s="122"/>
      <c r="J297" s="119"/>
      <c r="K297" s="117"/>
      <c r="L297" s="120"/>
      <c r="M297" s="120"/>
      <c r="N297" s="125"/>
      <c r="O297" s="122"/>
    </row>
    <row r="298" spans="1:15" s="112" customFormat="1" x14ac:dyDescent="0.3">
      <c r="A298" s="113">
        <f t="shared" si="8"/>
        <v>289</v>
      </c>
      <c r="B298" s="114"/>
      <c r="C298" s="115"/>
      <c r="D298" s="116"/>
      <c r="E298" s="117"/>
      <c r="F298" s="118"/>
      <c r="G298" s="105" t="str">
        <f t="shared" si="9"/>
        <v/>
      </c>
      <c r="H298" s="117"/>
      <c r="I298" s="122"/>
      <c r="J298" s="119"/>
      <c r="K298" s="117"/>
      <c r="L298" s="120"/>
      <c r="M298" s="120"/>
      <c r="N298" s="125"/>
      <c r="O298" s="122"/>
    </row>
    <row r="299" spans="1:15" s="112" customFormat="1" x14ac:dyDescent="0.3">
      <c r="A299" s="113">
        <f t="shared" si="8"/>
        <v>290</v>
      </c>
      <c r="B299" s="114"/>
      <c r="C299" s="115"/>
      <c r="D299" s="116"/>
      <c r="E299" s="117"/>
      <c r="F299" s="118"/>
      <c r="G299" s="105" t="str">
        <f t="shared" si="9"/>
        <v/>
      </c>
      <c r="H299" s="117"/>
      <c r="I299" s="122"/>
      <c r="J299" s="119"/>
      <c r="K299" s="117"/>
      <c r="L299" s="120"/>
      <c r="M299" s="120"/>
      <c r="N299" s="125"/>
      <c r="O299" s="122"/>
    </row>
    <row r="300" spans="1:15" s="112" customFormat="1" x14ac:dyDescent="0.3">
      <c r="A300" s="113">
        <f t="shared" si="8"/>
        <v>291</v>
      </c>
      <c r="B300" s="114"/>
      <c r="C300" s="115"/>
      <c r="D300" s="116"/>
      <c r="E300" s="117"/>
      <c r="F300" s="118"/>
      <c r="G300" s="105" t="str">
        <f t="shared" si="9"/>
        <v/>
      </c>
      <c r="H300" s="117"/>
      <c r="I300" s="122"/>
      <c r="J300" s="119"/>
      <c r="K300" s="117"/>
      <c r="L300" s="120"/>
      <c r="M300" s="120"/>
      <c r="N300" s="125"/>
      <c r="O300" s="122"/>
    </row>
    <row r="301" spans="1:15" s="112" customFormat="1" x14ac:dyDescent="0.3">
      <c r="A301" s="113">
        <f t="shared" si="8"/>
        <v>292</v>
      </c>
      <c r="B301" s="114"/>
      <c r="C301" s="115"/>
      <c r="D301" s="116"/>
      <c r="E301" s="117"/>
      <c r="F301" s="118"/>
      <c r="G301" s="105" t="str">
        <f t="shared" si="9"/>
        <v/>
      </c>
      <c r="H301" s="117"/>
      <c r="I301" s="122"/>
      <c r="J301" s="119"/>
      <c r="K301" s="117"/>
      <c r="L301" s="120"/>
      <c r="M301" s="120"/>
      <c r="N301" s="125"/>
      <c r="O301" s="122"/>
    </row>
    <row r="302" spans="1:15" s="112" customFormat="1" x14ac:dyDescent="0.3">
      <c r="A302" s="113">
        <f t="shared" si="8"/>
        <v>293</v>
      </c>
      <c r="B302" s="114"/>
      <c r="C302" s="115"/>
      <c r="D302" s="116"/>
      <c r="E302" s="117"/>
      <c r="F302" s="118"/>
      <c r="G302" s="105" t="str">
        <f t="shared" si="9"/>
        <v/>
      </c>
      <c r="H302" s="117"/>
      <c r="I302" s="122"/>
      <c r="J302" s="119"/>
      <c r="K302" s="117"/>
      <c r="L302" s="120"/>
      <c r="M302" s="120"/>
      <c r="N302" s="125"/>
      <c r="O302" s="122"/>
    </row>
    <row r="303" spans="1:15" s="112" customFormat="1" x14ac:dyDescent="0.3">
      <c r="A303" s="113">
        <f t="shared" si="8"/>
        <v>294</v>
      </c>
      <c r="B303" s="114"/>
      <c r="C303" s="115"/>
      <c r="D303" s="116"/>
      <c r="E303" s="117"/>
      <c r="F303" s="118"/>
      <c r="G303" s="105" t="str">
        <f t="shared" si="9"/>
        <v/>
      </c>
      <c r="H303" s="117"/>
      <c r="I303" s="122"/>
      <c r="J303" s="119"/>
      <c r="K303" s="117"/>
      <c r="L303" s="120"/>
      <c r="M303" s="120"/>
      <c r="N303" s="125"/>
      <c r="O303" s="122"/>
    </row>
    <row r="304" spans="1:15" s="112" customFormat="1" x14ac:dyDescent="0.3">
      <c r="A304" s="113">
        <f t="shared" si="8"/>
        <v>295</v>
      </c>
      <c r="B304" s="114"/>
      <c r="C304" s="115"/>
      <c r="D304" s="116"/>
      <c r="E304" s="117"/>
      <c r="F304" s="118"/>
      <c r="G304" s="105" t="str">
        <f t="shared" si="9"/>
        <v/>
      </c>
      <c r="H304" s="117"/>
      <c r="I304" s="122"/>
      <c r="J304" s="119"/>
      <c r="K304" s="117"/>
      <c r="L304" s="120"/>
      <c r="M304" s="120"/>
      <c r="N304" s="125"/>
      <c r="O304" s="122"/>
    </row>
    <row r="305" spans="1:15" s="112" customFormat="1" x14ac:dyDescent="0.3">
      <c r="A305" s="113">
        <f t="shared" si="8"/>
        <v>296</v>
      </c>
      <c r="B305" s="114"/>
      <c r="C305" s="115"/>
      <c r="D305" s="116"/>
      <c r="E305" s="117"/>
      <c r="F305" s="118"/>
      <c r="G305" s="105" t="str">
        <f t="shared" si="9"/>
        <v/>
      </c>
      <c r="H305" s="117"/>
      <c r="I305" s="122"/>
      <c r="J305" s="119"/>
      <c r="K305" s="117"/>
      <c r="L305" s="120"/>
      <c r="M305" s="120"/>
      <c r="N305" s="125"/>
      <c r="O305" s="122"/>
    </row>
    <row r="306" spans="1:15" s="112" customFormat="1" x14ac:dyDescent="0.3">
      <c r="A306" s="113">
        <f t="shared" si="8"/>
        <v>297</v>
      </c>
      <c r="B306" s="114"/>
      <c r="C306" s="115"/>
      <c r="D306" s="116"/>
      <c r="E306" s="117"/>
      <c r="F306" s="118"/>
      <c r="G306" s="105" t="str">
        <f t="shared" si="9"/>
        <v/>
      </c>
      <c r="H306" s="117"/>
      <c r="I306" s="122"/>
      <c r="J306" s="119"/>
      <c r="K306" s="117"/>
      <c r="L306" s="120"/>
      <c r="M306" s="120"/>
      <c r="N306" s="125"/>
      <c r="O306" s="122"/>
    </row>
    <row r="307" spans="1:15" s="112" customFormat="1" x14ac:dyDescent="0.3">
      <c r="A307" s="113">
        <f t="shared" si="8"/>
        <v>298</v>
      </c>
      <c r="B307" s="114"/>
      <c r="C307" s="115"/>
      <c r="D307" s="116"/>
      <c r="E307" s="117"/>
      <c r="F307" s="118"/>
      <c r="G307" s="105" t="str">
        <f t="shared" si="9"/>
        <v/>
      </c>
      <c r="H307" s="117"/>
      <c r="I307" s="122"/>
      <c r="J307" s="119"/>
      <c r="K307" s="117"/>
      <c r="L307" s="120"/>
      <c r="M307" s="120"/>
      <c r="N307" s="125"/>
      <c r="O307" s="109"/>
    </row>
    <row r="308" spans="1:15" s="112" customFormat="1" x14ac:dyDescent="0.3">
      <c r="A308" s="113">
        <f t="shared" si="8"/>
        <v>299</v>
      </c>
      <c r="B308" s="114"/>
      <c r="C308" s="115"/>
      <c r="D308" s="116"/>
      <c r="E308" s="117"/>
      <c r="F308" s="118"/>
      <c r="G308" s="105" t="str">
        <f t="shared" si="9"/>
        <v/>
      </c>
      <c r="H308" s="117"/>
      <c r="I308" s="122"/>
      <c r="J308" s="119"/>
      <c r="K308" s="117"/>
      <c r="L308" s="120"/>
      <c r="M308" s="120"/>
      <c r="N308" s="125"/>
      <c r="O308" s="122"/>
    </row>
    <row r="309" spans="1:15" s="112" customFormat="1" x14ac:dyDescent="0.3">
      <c r="A309" s="113">
        <f t="shared" si="8"/>
        <v>300</v>
      </c>
      <c r="B309" s="114"/>
      <c r="C309" s="115"/>
      <c r="D309" s="116"/>
      <c r="E309" s="117"/>
      <c r="F309" s="118"/>
      <c r="G309" s="105" t="str">
        <f t="shared" si="9"/>
        <v/>
      </c>
      <c r="H309" s="117"/>
      <c r="I309" s="122"/>
      <c r="J309" s="119"/>
      <c r="K309" s="117"/>
      <c r="L309" s="120"/>
      <c r="M309" s="120"/>
      <c r="N309" s="125"/>
      <c r="O309" s="122"/>
    </row>
    <row r="310" spans="1:15" s="112" customFormat="1" x14ac:dyDescent="0.3">
      <c r="A310" s="113">
        <f t="shared" si="8"/>
        <v>301</v>
      </c>
      <c r="B310" s="114"/>
      <c r="C310" s="115"/>
      <c r="D310" s="116"/>
      <c r="E310" s="117"/>
      <c r="F310" s="118"/>
      <c r="G310" s="105" t="str">
        <f t="shared" si="9"/>
        <v/>
      </c>
      <c r="H310" s="117"/>
      <c r="I310" s="122"/>
      <c r="J310" s="119"/>
      <c r="K310" s="122"/>
      <c r="L310" s="120"/>
      <c r="M310" s="120"/>
      <c r="N310" s="125"/>
      <c r="O310" s="122"/>
    </row>
    <row r="311" spans="1:15" s="112" customFormat="1" x14ac:dyDescent="0.3">
      <c r="A311" s="113">
        <f t="shared" si="8"/>
        <v>302</v>
      </c>
      <c r="B311" s="114"/>
      <c r="C311" s="115"/>
      <c r="D311" s="116"/>
      <c r="E311" s="117"/>
      <c r="F311" s="118"/>
      <c r="G311" s="105" t="str">
        <f t="shared" si="9"/>
        <v/>
      </c>
      <c r="H311" s="117"/>
      <c r="I311" s="122"/>
      <c r="J311" s="165"/>
      <c r="K311" s="122"/>
      <c r="L311" s="120"/>
      <c r="M311" s="120"/>
      <c r="N311" s="123"/>
      <c r="O311" s="122"/>
    </row>
    <row r="312" spans="1:15" s="112" customFormat="1" x14ac:dyDescent="0.3">
      <c r="A312" s="113">
        <f t="shared" si="8"/>
        <v>303</v>
      </c>
      <c r="B312" s="114"/>
      <c r="C312" s="115"/>
      <c r="D312" s="116"/>
      <c r="E312" s="117"/>
      <c r="F312" s="118"/>
      <c r="G312" s="105" t="str">
        <f t="shared" si="9"/>
        <v/>
      </c>
      <c r="H312" s="117"/>
      <c r="I312" s="122"/>
      <c r="J312" s="165"/>
      <c r="K312" s="117"/>
      <c r="L312" s="120"/>
      <c r="M312" s="120"/>
      <c r="N312" s="123"/>
      <c r="O312" s="122"/>
    </row>
    <row r="313" spans="1:15" s="112" customFormat="1" x14ac:dyDescent="0.3">
      <c r="A313" s="113">
        <f t="shared" si="8"/>
        <v>304</v>
      </c>
      <c r="B313" s="114"/>
      <c r="C313" s="115"/>
      <c r="D313" s="116"/>
      <c r="E313" s="117"/>
      <c r="F313" s="118"/>
      <c r="G313" s="105" t="str">
        <f t="shared" si="9"/>
        <v/>
      </c>
      <c r="H313" s="117"/>
      <c r="I313" s="122"/>
      <c r="J313" s="119"/>
      <c r="K313" s="117"/>
      <c r="L313" s="120"/>
      <c r="M313" s="120"/>
      <c r="N313" s="125"/>
      <c r="O313" s="122"/>
    </row>
    <row r="314" spans="1:15" s="112" customFormat="1" x14ac:dyDescent="0.3">
      <c r="A314" s="113">
        <f t="shared" si="8"/>
        <v>305</v>
      </c>
      <c r="B314" s="114"/>
      <c r="C314" s="115"/>
      <c r="D314" s="116"/>
      <c r="E314" s="117"/>
      <c r="F314" s="118"/>
      <c r="G314" s="105" t="str">
        <f t="shared" si="9"/>
        <v/>
      </c>
      <c r="H314" s="117"/>
      <c r="I314" s="122"/>
      <c r="J314" s="119"/>
      <c r="K314" s="117"/>
      <c r="L314" s="120"/>
      <c r="M314" s="120"/>
      <c r="N314" s="125"/>
      <c r="O314" s="122"/>
    </row>
    <row r="315" spans="1:15" s="112" customFormat="1" x14ac:dyDescent="0.3">
      <c r="A315" s="113">
        <f t="shared" si="8"/>
        <v>306</v>
      </c>
      <c r="B315" s="114"/>
      <c r="C315" s="115"/>
      <c r="D315" s="116"/>
      <c r="E315" s="117"/>
      <c r="F315" s="118"/>
      <c r="G315" s="105" t="str">
        <f t="shared" si="9"/>
        <v/>
      </c>
      <c r="H315" s="117"/>
      <c r="I315" s="122"/>
      <c r="J315" s="119"/>
      <c r="K315" s="117"/>
      <c r="L315" s="120"/>
      <c r="M315" s="120"/>
      <c r="N315" s="125"/>
      <c r="O315" s="122"/>
    </row>
    <row r="316" spans="1:15" s="112" customFormat="1" x14ac:dyDescent="0.3">
      <c r="A316" s="113">
        <f t="shared" si="8"/>
        <v>307</v>
      </c>
      <c r="B316" s="114"/>
      <c r="C316" s="115"/>
      <c r="D316" s="116"/>
      <c r="E316" s="117"/>
      <c r="F316" s="118"/>
      <c r="G316" s="105" t="str">
        <f t="shared" si="9"/>
        <v/>
      </c>
      <c r="H316" s="117"/>
      <c r="I316" s="122"/>
      <c r="J316" s="119"/>
      <c r="K316" s="117"/>
      <c r="L316" s="120"/>
      <c r="M316" s="120"/>
      <c r="N316" s="125"/>
      <c r="O316" s="122"/>
    </row>
    <row r="317" spans="1:15" s="112" customFormat="1" x14ac:dyDescent="0.3">
      <c r="A317" s="113">
        <f t="shared" si="8"/>
        <v>308</v>
      </c>
      <c r="B317" s="114"/>
      <c r="C317" s="115"/>
      <c r="D317" s="116"/>
      <c r="E317" s="117"/>
      <c r="F317" s="118"/>
      <c r="G317" s="105" t="str">
        <f t="shared" si="9"/>
        <v/>
      </c>
      <c r="H317" s="117"/>
      <c r="I317" s="122"/>
      <c r="J317" s="119"/>
      <c r="K317" s="117"/>
      <c r="L317" s="120"/>
      <c r="M317" s="120"/>
      <c r="N317" s="125"/>
      <c r="O317" s="122"/>
    </row>
    <row r="318" spans="1:15" s="112" customFormat="1" x14ac:dyDescent="0.3">
      <c r="A318" s="113">
        <f t="shared" si="8"/>
        <v>309</v>
      </c>
      <c r="B318" s="114"/>
      <c r="C318" s="115"/>
      <c r="D318" s="116"/>
      <c r="E318" s="117"/>
      <c r="F318" s="118"/>
      <c r="G318" s="105" t="str">
        <f t="shared" si="9"/>
        <v/>
      </c>
      <c r="H318" s="117"/>
      <c r="I318" s="122"/>
      <c r="J318" s="119"/>
      <c r="K318" s="117"/>
      <c r="L318" s="120"/>
      <c r="M318" s="120"/>
      <c r="N318" s="125"/>
      <c r="O318" s="122"/>
    </row>
    <row r="319" spans="1:15" s="112" customFormat="1" x14ac:dyDescent="0.3">
      <c r="A319" s="113">
        <f t="shared" si="8"/>
        <v>310</v>
      </c>
      <c r="B319" s="114"/>
      <c r="C319" s="115"/>
      <c r="D319" s="116"/>
      <c r="E319" s="117"/>
      <c r="F319" s="118"/>
      <c r="G319" s="105" t="str">
        <f t="shared" si="9"/>
        <v/>
      </c>
      <c r="H319" s="117"/>
      <c r="I319" s="122"/>
      <c r="J319" s="119"/>
      <c r="K319" s="117"/>
      <c r="L319" s="120"/>
      <c r="M319" s="120"/>
      <c r="N319" s="125"/>
      <c r="O319" s="122"/>
    </row>
    <row r="320" spans="1:15" s="112" customFormat="1" x14ac:dyDescent="0.3">
      <c r="A320" s="113">
        <f t="shared" si="8"/>
        <v>311</v>
      </c>
      <c r="B320" s="114"/>
      <c r="C320" s="115"/>
      <c r="D320" s="116"/>
      <c r="E320" s="117"/>
      <c r="F320" s="118"/>
      <c r="G320" s="105" t="str">
        <f t="shared" si="9"/>
        <v/>
      </c>
      <c r="H320" s="117"/>
      <c r="I320" s="122"/>
      <c r="J320" s="119"/>
      <c r="K320" s="117"/>
      <c r="L320" s="120"/>
      <c r="M320" s="120"/>
      <c r="N320" s="125"/>
      <c r="O320" s="122"/>
    </row>
    <row r="321" spans="1:15" s="112" customFormat="1" x14ac:dyDescent="0.3">
      <c r="A321" s="113">
        <f t="shared" si="8"/>
        <v>312</v>
      </c>
      <c r="B321" s="114"/>
      <c r="C321" s="115"/>
      <c r="D321" s="116"/>
      <c r="E321" s="117"/>
      <c r="F321" s="118"/>
      <c r="G321" s="105" t="str">
        <f t="shared" si="9"/>
        <v/>
      </c>
      <c r="H321" s="117"/>
      <c r="I321" s="122"/>
      <c r="J321" s="119"/>
      <c r="K321" s="117"/>
      <c r="L321" s="120"/>
      <c r="M321" s="120"/>
      <c r="N321" s="125"/>
      <c r="O321" s="109"/>
    </row>
    <row r="322" spans="1:15" s="112" customFormat="1" x14ac:dyDescent="0.3">
      <c r="A322" s="113">
        <f t="shared" si="8"/>
        <v>313</v>
      </c>
      <c r="B322" s="114"/>
      <c r="C322" s="115"/>
      <c r="D322" s="116"/>
      <c r="E322" s="117"/>
      <c r="F322" s="118"/>
      <c r="G322" s="105" t="str">
        <f t="shared" si="9"/>
        <v/>
      </c>
      <c r="H322" s="117"/>
      <c r="I322" s="122"/>
      <c r="J322" s="119"/>
      <c r="K322" s="117"/>
      <c r="L322" s="120"/>
      <c r="M322" s="120"/>
      <c r="N322" s="125"/>
      <c r="O322" s="122"/>
    </row>
    <row r="323" spans="1:15" s="112" customFormat="1" x14ac:dyDescent="0.3">
      <c r="A323" s="113">
        <f t="shared" si="8"/>
        <v>314</v>
      </c>
      <c r="B323" s="114"/>
      <c r="C323" s="115"/>
      <c r="D323" s="116"/>
      <c r="E323" s="117"/>
      <c r="F323" s="118"/>
      <c r="G323" s="105" t="str">
        <f t="shared" si="9"/>
        <v/>
      </c>
      <c r="H323" s="117"/>
      <c r="I323" s="122"/>
      <c r="J323" s="119"/>
      <c r="K323" s="117"/>
      <c r="L323" s="120"/>
      <c r="M323" s="120"/>
      <c r="N323" s="125"/>
      <c r="O323" s="122"/>
    </row>
    <row r="324" spans="1:15" s="112" customFormat="1" x14ac:dyDescent="0.3">
      <c r="A324" s="113">
        <f t="shared" si="8"/>
        <v>315</v>
      </c>
      <c r="B324" s="114"/>
      <c r="C324" s="115"/>
      <c r="D324" s="116"/>
      <c r="E324" s="117"/>
      <c r="F324" s="118"/>
      <c r="G324" s="105" t="str">
        <f t="shared" si="9"/>
        <v/>
      </c>
      <c r="H324" s="117"/>
      <c r="I324" s="122"/>
      <c r="J324" s="119"/>
      <c r="K324" s="117"/>
      <c r="L324" s="120"/>
      <c r="M324" s="120"/>
      <c r="N324" s="125"/>
      <c r="O324" s="109"/>
    </row>
    <row r="325" spans="1:15" s="112" customFormat="1" x14ac:dyDescent="0.3">
      <c r="A325" s="113">
        <f t="shared" si="8"/>
        <v>316</v>
      </c>
      <c r="B325" s="114"/>
      <c r="C325" s="115"/>
      <c r="D325" s="116"/>
      <c r="E325" s="117"/>
      <c r="F325" s="118"/>
      <c r="G325" s="105" t="str">
        <f t="shared" si="9"/>
        <v/>
      </c>
      <c r="H325" s="117"/>
      <c r="I325" s="122"/>
      <c r="J325" s="119"/>
      <c r="K325" s="117"/>
      <c r="L325" s="120"/>
      <c r="M325" s="120"/>
      <c r="N325" s="125"/>
      <c r="O325" s="109"/>
    </row>
    <row r="326" spans="1:15" s="112" customFormat="1" x14ac:dyDescent="0.3">
      <c r="A326" s="113">
        <f t="shared" si="8"/>
        <v>317</v>
      </c>
      <c r="B326" s="114"/>
      <c r="C326" s="115"/>
      <c r="D326" s="116"/>
      <c r="E326" s="117"/>
      <c r="F326" s="118"/>
      <c r="G326" s="105" t="str">
        <f t="shared" si="9"/>
        <v/>
      </c>
      <c r="H326" s="117"/>
      <c r="I326" s="122"/>
      <c r="J326" s="119"/>
      <c r="K326" s="117"/>
      <c r="L326" s="120"/>
      <c r="M326" s="120"/>
      <c r="N326" s="125"/>
      <c r="O326" s="109"/>
    </row>
    <row r="327" spans="1:15" s="112" customFormat="1" x14ac:dyDescent="0.3">
      <c r="A327" s="113">
        <f t="shared" si="8"/>
        <v>318</v>
      </c>
      <c r="B327" s="114"/>
      <c r="C327" s="115"/>
      <c r="D327" s="116"/>
      <c r="E327" s="117"/>
      <c r="F327" s="118"/>
      <c r="G327" s="105" t="str">
        <f t="shared" si="9"/>
        <v/>
      </c>
      <c r="H327" s="117"/>
      <c r="I327" s="122"/>
      <c r="J327" s="119"/>
      <c r="K327" s="117"/>
      <c r="L327" s="120"/>
      <c r="M327" s="120"/>
      <c r="N327" s="125"/>
      <c r="O327" s="109"/>
    </row>
    <row r="328" spans="1:15" s="112" customFormat="1" x14ac:dyDescent="0.3">
      <c r="A328" s="113">
        <f t="shared" si="8"/>
        <v>319</v>
      </c>
      <c r="B328" s="114"/>
      <c r="C328" s="115"/>
      <c r="D328" s="116"/>
      <c r="E328" s="117"/>
      <c r="F328" s="118"/>
      <c r="G328" s="105" t="str">
        <f t="shared" si="9"/>
        <v/>
      </c>
      <c r="H328" s="117"/>
      <c r="I328" s="122"/>
      <c r="J328" s="119"/>
      <c r="K328" s="117"/>
      <c r="L328" s="120"/>
      <c r="M328" s="120"/>
      <c r="N328" s="125"/>
      <c r="O328" s="109"/>
    </row>
    <row r="329" spans="1:15" s="112" customFormat="1" x14ac:dyDescent="0.3">
      <c r="A329" s="113">
        <f t="shared" si="8"/>
        <v>320</v>
      </c>
      <c r="B329" s="114"/>
      <c r="C329" s="115"/>
      <c r="D329" s="116"/>
      <c r="E329" s="117"/>
      <c r="F329" s="118"/>
      <c r="G329" s="105" t="str">
        <f t="shared" si="9"/>
        <v/>
      </c>
      <c r="H329" s="117"/>
      <c r="I329" s="122"/>
      <c r="J329" s="119"/>
      <c r="K329" s="117"/>
      <c r="L329" s="120"/>
      <c r="M329" s="120"/>
      <c r="N329" s="125"/>
      <c r="O329" s="122"/>
    </row>
    <row r="330" spans="1:15" s="112" customFormat="1" x14ac:dyDescent="0.3">
      <c r="A330" s="113">
        <f t="shared" si="8"/>
        <v>321</v>
      </c>
      <c r="B330" s="114"/>
      <c r="C330" s="115"/>
      <c r="D330" s="116"/>
      <c r="E330" s="117"/>
      <c r="F330" s="118"/>
      <c r="G330" s="105" t="str">
        <f t="shared" si="9"/>
        <v/>
      </c>
      <c r="H330" s="117"/>
      <c r="I330" s="122"/>
      <c r="J330" s="119"/>
      <c r="K330" s="117"/>
      <c r="L330" s="120"/>
      <c r="M330" s="120"/>
      <c r="N330" s="125"/>
      <c r="O330" s="122"/>
    </row>
    <row r="331" spans="1:15" s="112" customFormat="1" x14ac:dyDescent="0.3">
      <c r="A331" s="113">
        <f t="shared" ref="A331:A394" si="10">A330+1</f>
        <v>322</v>
      </c>
      <c r="B331" s="114"/>
      <c r="C331" s="115"/>
      <c r="D331" s="116"/>
      <c r="E331" s="117"/>
      <c r="F331" s="118"/>
      <c r="G331" s="105" t="str">
        <f t="shared" ref="G331:G394" si="11">IF(E331&lt;&gt;"",IF(D331&lt;&gt;"",D331&amp;"-"&amp;E331&amp;"-"&amp;TEXT(F331,"000"),E331&amp;"-"&amp;TEXT(F331,"000")),"")</f>
        <v/>
      </c>
      <c r="H331" s="117"/>
      <c r="I331" s="122"/>
      <c r="J331" s="119"/>
      <c r="K331" s="117"/>
      <c r="L331" s="120"/>
      <c r="M331" s="120"/>
      <c r="N331" s="125"/>
      <c r="O331" s="122"/>
    </row>
    <row r="332" spans="1:15" s="112" customFormat="1" x14ac:dyDescent="0.3">
      <c r="A332" s="113">
        <f t="shared" si="10"/>
        <v>323</v>
      </c>
      <c r="B332" s="114"/>
      <c r="C332" s="115"/>
      <c r="D332" s="116"/>
      <c r="E332" s="117"/>
      <c r="F332" s="118"/>
      <c r="G332" s="105" t="str">
        <f t="shared" si="11"/>
        <v/>
      </c>
      <c r="H332" s="117"/>
      <c r="I332" s="122"/>
      <c r="J332" s="119"/>
      <c r="K332" s="117"/>
      <c r="L332" s="120"/>
      <c r="M332" s="120"/>
      <c r="N332" s="125"/>
      <c r="O332" s="109"/>
    </row>
    <row r="333" spans="1:15" s="112" customFormat="1" x14ac:dyDescent="0.3">
      <c r="A333" s="113">
        <f t="shared" si="10"/>
        <v>324</v>
      </c>
      <c r="B333" s="114"/>
      <c r="C333" s="115"/>
      <c r="D333" s="116"/>
      <c r="E333" s="117"/>
      <c r="F333" s="118"/>
      <c r="G333" s="105" t="str">
        <f t="shared" si="11"/>
        <v/>
      </c>
      <c r="H333" s="117"/>
      <c r="I333" s="122"/>
      <c r="J333" s="119"/>
      <c r="K333" s="117"/>
      <c r="L333" s="120"/>
      <c r="M333" s="120"/>
      <c r="N333" s="125"/>
      <c r="O333" s="109"/>
    </row>
    <row r="334" spans="1:15" s="112" customFormat="1" x14ac:dyDescent="0.3">
      <c r="A334" s="113">
        <f t="shared" si="10"/>
        <v>325</v>
      </c>
      <c r="B334" s="114"/>
      <c r="C334" s="115"/>
      <c r="D334" s="116"/>
      <c r="E334" s="117"/>
      <c r="F334" s="118"/>
      <c r="G334" s="105" t="str">
        <f t="shared" si="11"/>
        <v/>
      </c>
      <c r="H334" s="117"/>
      <c r="I334" s="122"/>
      <c r="J334" s="119"/>
      <c r="K334" s="117"/>
      <c r="L334" s="120"/>
      <c r="M334" s="120"/>
      <c r="N334" s="125"/>
      <c r="O334" s="109"/>
    </row>
    <row r="335" spans="1:15" s="112" customFormat="1" x14ac:dyDescent="0.3">
      <c r="A335" s="113">
        <f t="shared" si="10"/>
        <v>326</v>
      </c>
      <c r="B335" s="114"/>
      <c r="C335" s="115"/>
      <c r="D335" s="116"/>
      <c r="E335" s="117"/>
      <c r="F335" s="118"/>
      <c r="G335" s="105" t="str">
        <f t="shared" si="11"/>
        <v/>
      </c>
      <c r="H335" s="117"/>
      <c r="I335" s="122"/>
      <c r="J335" s="119"/>
      <c r="K335" s="117"/>
      <c r="L335" s="120"/>
      <c r="M335" s="120"/>
      <c r="N335" s="125"/>
      <c r="O335" s="122"/>
    </row>
    <row r="336" spans="1:15" s="112" customFormat="1" x14ac:dyDescent="0.3">
      <c r="A336" s="113">
        <f t="shared" si="10"/>
        <v>327</v>
      </c>
      <c r="B336" s="114"/>
      <c r="C336" s="115"/>
      <c r="D336" s="116"/>
      <c r="E336" s="117"/>
      <c r="F336" s="118"/>
      <c r="G336" s="105" t="str">
        <f t="shared" si="11"/>
        <v/>
      </c>
      <c r="H336" s="117"/>
      <c r="I336" s="122"/>
      <c r="J336" s="119"/>
      <c r="K336" s="117"/>
      <c r="L336" s="120"/>
      <c r="M336" s="120"/>
      <c r="N336" s="125"/>
      <c r="O336" s="122"/>
    </row>
    <row r="337" spans="1:15" s="112" customFormat="1" x14ac:dyDescent="0.3">
      <c r="A337" s="113">
        <f t="shared" si="10"/>
        <v>328</v>
      </c>
      <c r="B337" s="114"/>
      <c r="C337" s="115"/>
      <c r="D337" s="116"/>
      <c r="E337" s="117"/>
      <c r="F337" s="118"/>
      <c r="G337" s="105" t="str">
        <f t="shared" si="11"/>
        <v/>
      </c>
      <c r="H337" s="117"/>
      <c r="I337" s="122"/>
      <c r="J337" s="119"/>
      <c r="K337" s="117"/>
      <c r="L337" s="120"/>
      <c r="M337" s="120"/>
      <c r="N337" s="125"/>
      <c r="O337" s="109"/>
    </row>
    <row r="338" spans="1:15" s="112" customFormat="1" x14ac:dyDescent="0.3">
      <c r="A338" s="113">
        <f t="shared" si="10"/>
        <v>329</v>
      </c>
      <c r="B338" s="114"/>
      <c r="C338" s="115"/>
      <c r="D338" s="116"/>
      <c r="E338" s="117"/>
      <c r="F338" s="118"/>
      <c r="G338" s="105" t="str">
        <f t="shared" si="11"/>
        <v/>
      </c>
      <c r="H338" s="117"/>
      <c r="I338" s="122"/>
      <c r="J338" s="119"/>
      <c r="K338" s="117"/>
      <c r="L338" s="120"/>
      <c r="M338" s="120"/>
      <c r="N338" s="125"/>
      <c r="O338" s="109"/>
    </row>
    <row r="339" spans="1:15" s="112" customFormat="1" x14ac:dyDescent="0.3">
      <c r="A339" s="113">
        <f t="shared" si="10"/>
        <v>330</v>
      </c>
      <c r="B339" s="114"/>
      <c r="C339" s="115"/>
      <c r="D339" s="116"/>
      <c r="E339" s="117"/>
      <c r="F339" s="118"/>
      <c r="G339" s="105" t="str">
        <f t="shared" si="11"/>
        <v/>
      </c>
      <c r="H339" s="117"/>
      <c r="I339" s="122"/>
      <c r="J339" s="119"/>
      <c r="K339" s="117"/>
      <c r="L339" s="120"/>
      <c r="M339" s="120"/>
      <c r="N339" s="125"/>
      <c r="O339" s="109"/>
    </row>
    <row r="340" spans="1:15" s="166" customFormat="1" x14ac:dyDescent="0.3">
      <c r="A340" s="113">
        <f t="shared" si="10"/>
        <v>331</v>
      </c>
      <c r="B340" s="114"/>
      <c r="C340" s="115"/>
      <c r="D340" s="116"/>
      <c r="E340" s="117"/>
      <c r="F340" s="118"/>
      <c r="G340" s="105" t="str">
        <f t="shared" si="11"/>
        <v/>
      </c>
      <c r="H340" s="117"/>
      <c r="I340" s="122"/>
      <c r="J340" s="119"/>
      <c r="K340" s="117"/>
      <c r="L340" s="120"/>
      <c r="M340" s="120"/>
      <c r="N340" s="125"/>
      <c r="O340" s="109"/>
    </row>
    <row r="341" spans="1:15" s="166" customFormat="1" x14ac:dyDescent="0.3">
      <c r="A341" s="113">
        <f t="shared" si="10"/>
        <v>332</v>
      </c>
      <c r="B341" s="114"/>
      <c r="C341" s="115"/>
      <c r="D341" s="116"/>
      <c r="E341" s="117"/>
      <c r="F341" s="118"/>
      <c r="G341" s="105" t="str">
        <f t="shared" si="11"/>
        <v/>
      </c>
      <c r="H341" s="117"/>
      <c r="I341" s="122"/>
      <c r="J341" s="165"/>
      <c r="K341" s="117"/>
      <c r="L341" s="120"/>
      <c r="M341" s="120"/>
      <c r="N341" s="125"/>
      <c r="O341" s="109"/>
    </row>
    <row r="342" spans="1:15" s="166" customFormat="1" x14ac:dyDescent="0.3">
      <c r="A342" s="113">
        <f t="shared" si="10"/>
        <v>333</v>
      </c>
      <c r="B342" s="114"/>
      <c r="C342" s="115"/>
      <c r="D342" s="116"/>
      <c r="E342" s="117"/>
      <c r="F342" s="118"/>
      <c r="G342" s="105" t="str">
        <f t="shared" si="11"/>
        <v/>
      </c>
      <c r="H342" s="117"/>
      <c r="I342" s="122"/>
      <c r="J342" s="119"/>
      <c r="K342" s="150"/>
      <c r="L342" s="120"/>
      <c r="M342" s="120"/>
      <c r="N342" s="125"/>
      <c r="O342" s="109"/>
    </row>
    <row r="343" spans="1:15" s="166" customFormat="1" x14ac:dyDescent="0.3">
      <c r="A343" s="113">
        <f t="shared" si="10"/>
        <v>334</v>
      </c>
      <c r="B343" s="114"/>
      <c r="C343" s="115"/>
      <c r="D343" s="116"/>
      <c r="E343" s="117"/>
      <c r="F343" s="118"/>
      <c r="G343" s="105" t="str">
        <f t="shared" si="11"/>
        <v/>
      </c>
      <c r="H343" s="117"/>
      <c r="I343" s="122"/>
      <c r="J343" s="165"/>
      <c r="K343" s="150"/>
      <c r="L343" s="120"/>
      <c r="M343" s="120"/>
      <c r="N343" s="151"/>
      <c r="O343" s="122"/>
    </row>
    <row r="344" spans="1:15" s="166" customFormat="1" x14ac:dyDescent="0.3">
      <c r="A344" s="113">
        <f t="shared" si="10"/>
        <v>335</v>
      </c>
      <c r="B344" s="114"/>
      <c r="C344" s="115"/>
      <c r="D344" s="116"/>
      <c r="E344" s="117"/>
      <c r="F344" s="118"/>
      <c r="G344" s="105" t="str">
        <f t="shared" si="11"/>
        <v/>
      </c>
      <c r="H344" s="117"/>
      <c r="I344" s="122"/>
      <c r="J344" s="165"/>
      <c r="K344" s="150"/>
      <c r="L344" s="120"/>
      <c r="M344" s="120"/>
      <c r="N344" s="151"/>
      <c r="O344" s="109"/>
    </row>
    <row r="345" spans="1:15" s="166" customFormat="1" x14ac:dyDescent="0.3">
      <c r="A345" s="113">
        <f t="shared" si="10"/>
        <v>336</v>
      </c>
      <c r="B345" s="114"/>
      <c r="C345" s="115"/>
      <c r="D345" s="116"/>
      <c r="E345" s="117"/>
      <c r="F345" s="118"/>
      <c r="G345" s="105" t="str">
        <f t="shared" si="11"/>
        <v/>
      </c>
      <c r="H345" s="117"/>
      <c r="I345" s="122"/>
      <c r="J345" s="165"/>
      <c r="K345" s="150"/>
      <c r="L345" s="120"/>
      <c r="M345" s="120"/>
      <c r="N345" s="151"/>
      <c r="O345" s="122"/>
    </row>
    <row r="346" spans="1:15" s="166" customFormat="1" x14ac:dyDescent="0.3">
      <c r="A346" s="113">
        <f t="shared" si="10"/>
        <v>337</v>
      </c>
      <c r="B346" s="114"/>
      <c r="C346" s="115"/>
      <c r="D346" s="116"/>
      <c r="E346" s="117"/>
      <c r="F346" s="118"/>
      <c r="G346" s="105" t="str">
        <f t="shared" si="11"/>
        <v/>
      </c>
      <c r="H346" s="117"/>
      <c r="I346" s="122"/>
      <c r="J346" s="165"/>
      <c r="K346" s="122"/>
      <c r="L346" s="120"/>
      <c r="M346" s="120"/>
      <c r="N346" s="151"/>
      <c r="O346" s="109"/>
    </row>
    <row r="347" spans="1:15" s="166" customFormat="1" x14ac:dyDescent="0.3">
      <c r="A347" s="113">
        <f t="shared" si="10"/>
        <v>338</v>
      </c>
      <c r="B347" s="114"/>
      <c r="C347" s="115"/>
      <c r="D347" s="116"/>
      <c r="E347" s="117"/>
      <c r="F347" s="118"/>
      <c r="G347" s="105" t="str">
        <f t="shared" si="11"/>
        <v/>
      </c>
      <c r="H347" s="117"/>
      <c r="I347" s="122"/>
      <c r="J347" s="165"/>
      <c r="K347" s="122"/>
      <c r="L347" s="120"/>
      <c r="M347" s="120"/>
      <c r="N347" s="123"/>
      <c r="O347" s="122"/>
    </row>
    <row r="348" spans="1:15" s="166" customFormat="1" x14ac:dyDescent="0.3">
      <c r="A348" s="113">
        <f t="shared" si="10"/>
        <v>339</v>
      </c>
      <c r="B348" s="114"/>
      <c r="C348" s="115"/>
      <c r="D348" s="116"/>
      <c r="E348" s="117"/>
      <c r="F348" s="118"/>
      <c r="G348" s="105" t="str">
        <f t="shared" si="11"/>
        <v/>
      </c>
      <c r="H348" s="117"/>
      <c r="I348" s="122"/>
      <c r="J348" s="165"/>
      <c r="K348" s="122"/>
      <c r="L348" s="120"/>
      <c r="M348" s="120"/>
      <c r="N348" s="123"/>
      <c r="O348" s="122"/>
    </row>
    <row r="349" spans="1:15" s="166" customFormat="1" x14ac:dyDescent="0.3">
      <c r="A349" s="113">
        <f t="shared" si="10"/>
        <v>340</v>
      </c>
      <c r="B349" s="114"/>
      <c r="C349" s="115"/>
      <c r="D349" s="116"/>
      <c r="E349" s="117"/>
      <c r="F349" s="118"/>
      <c r="G349" s="105" t="str">
        <f t="shared" si="11"/>
        <v/>
      </c>
      <c r="H349" s="117"/>
      <c r="I349" s="122"/>
      <c r="J349" s="165"/>
      <c r="K349" s="122"/>
      <c r="L349" s="120"/>
      <c r="M349" s="120"/>
      <c r="N349" s="123"/>
      <c r="O349" s="109"/>
    </row>
    <row r="350" spans="1:15" s="166" customFormat="1" x14ac:dyDescent="0.3">
      <c r="A350" s="113">
        <f t="shared" si="10"/>
        <v>341</v>
      </c>
      <c r="B350" s="114"/>
      <c r="C350" s="115"/>
      <c r="D350" s="116"/>
      <c r="E350" s="117"/>
      <c r="F350" s="118"/>
      <c r="G350" s="105" t="str">
        <f t="shared" si="11"/>
        <v/>
      </c>
      <c r="H350" s="117"/>
      <c r="I350" s="122"/>
      <c r="J350" s="165"/>
      <c r="K350" s="122"/>
      <c r="L350" s="120"/>
      <c r="M350" s="120"/>
      <c r="N350" s="123"/>
      <c r="O350" s="109"/>
    </row>
    <row r="351" spans="1:15" s="166" customFormat="1" x14ac:dyDescent="0.3">
      <c r="A351" s="113">
        <f t="shared" si="10"/>
        <v>342</v>
      </c>
      <c r="B351" s="114"/>
      <c r="C351" s="115"/>
      <c r="D351" s="116"/>
      <c r="E351" s="117"/>
      <c r="F351" s="118"/>
      <c r="G351" s="105" t="str">
        <f t="shared" si="11"/>
        <v/>
      </c>
      <c r="H351" s="117"/>
      <c r="I351" s="122"/>
      <c r="J351" s="165"/>
      <c r="K351" s="122"/>
      <c r="L351" s="120"/>
      <c r="M351" s="120"/>
      <c r="N351" s="123"/>
      <c r="O351" s="109"/>
    </row>
    <row r="352" spans="1:15" s="166" customFormat="1" x14ac:dyDescent="0.3">
      <c r="A352" s="113">
        <f t="shared" si="10"/>
        <v>343</v>
      </c>
      <c r="B352" s="114"/>
      <c r="C352" s="115"/>
      <c r="D352" s="116"/>
      <c r="E352" s="117"/>
      <c r="F352" s="118"/>
      <c r="G352" s="105" t="str">
        <f t="shared" si="11"/>
        <v/>
      </c>
      <c r="H352" s="117"/>
      <c r="I352" s="122"/>
      <c r="J352" s="165"/>
      <c r="K352" s="122"/>
      <c r="L352" s="120"/>
      <c r="M352" s="120"/>
      <c r="N352" s="123"/>
      <c r="O352" s="109"/>
    </row>
    <row r="353" spans="1:15" s="166" customFormat="1" x14ac:dyDescent="0.3">
      <c r="A353" s="113">
        <f t="shared" si="10"/>
        <v>344</v>
      </c>
      <c r="B353" s="114"/>
      <c r="C353" s="115"/>
      <c r="D353" s="116"/>
      <c r="E353" s="117"/>
      <c r="F353" s="118"/>
      <c r="G353" s="105" t="str">
        <f t="shared" si="11"/>
        <v/>
      </c>
      <c r="H353" s="117"/>
      <c r="I353" s="122"/>
      <c r="J353" s="165"/>
      <c r="K353" s="122"/>
      <c r="L353" s="120"/>
      <c r="M353" s="120"/>
      <c r="N353" s="123"/>
      <c r="O353" s="109"/>
    </row>
    <row r="354" spans="1:15" s="166" customFormat="1" x14ac:dyDescent="0.3">
      <c r="A354" s="113">
        <f t="shared" si="10"/>
        <v>345</v>
      </c>
      <c r="B354" s="114"/>
      <c r="C354" s="115"/>
      <c r="D354" s="116"/>
      <c r="E354" s="117"/>
      <c r="F354" s="118"/>
      <c r="G354" s="105" t="str">
        <f t="shared" si="11"/>
        <v/>
      </c>
      <c r="H354" s="117"/>
      <c r="I354" s="122"/>
      <c r="J354" s="165"/>
      <c r="K354" s="122"/>
      <c r="L354" s="120"/>
      <c r="M354" s="120"/>
      <c r="N354" s="123"/>
      <c r="O354" s="122"/>
    </row>
    <row r="355" spans="1:15" s="166" customFormat="1" x14ac:dyDescent="0.3">
      <c r="A355" s="113">
        <f t="shared" si="10"/>
        <v>346</v>
      </c>
      <c r="B355" s="114"/>
      <c r="C355" s="115"/>
      <c r="D355" s="116"/>
      <c r="E355" s="117"/>
      <c r="F355" s="118"/>
      <c r="G355" s="105" t="str">
        <f t="shared" si="11"/>
        <v/>
      </c>
      <c r="H355" s="117"/>
      <c r="I355" s="122"/>
      <c r="J355" s="165"/>
      <c r="K355" s="122"/>
      <c r="L355" s="120"/>
      <c r="M355" s="120"/>
      <c r="N355" s="123"/>
      <c r="O355" s="122"/>
    </row>
    <row r="356" spans="1:15" s="166" customFormat="1" x14ac:dyDescent="0.3">
      <c r="A356" s="113">
        <f t="shared" si="10"/>
        <v>347</v>
      </c>
      <c r="B356" s="114"/>
      <c r="C356" s="115"/>
      <c r="D356" s="116"/>
      <c r="E356" s="117"/>
      <c r="F356" s="118"/>
      <c r="G356" s="105" t="str">
        <f t="shared" si="11"/>
        <v/>
      </c>
      <c r="H356" s="117"/>
      <c r="I356" s="122"/>
      <c r="J356" s="165"/>
      <c r="K356" s="122"/>
      <c r="L356" s="120"/>
      <c r="M356" s="120"/>
      <c r="N356" s="123"/>
      <c r="O356" s="122"/>
    </row>
    <row r="357" spans="1:15" s="166" customFormat="1" x14ac:dyDescent="0.3">
      <c r="A357" s="113">
        <f t="shared" si="10"/>
        <v>348</v>
      </c>
      <c r="B357" s="114"/>
      <c r="C357" s="115"/>
      <c r="D357" s="116"/>
      <c r="E357" s="117"/>
      <c r="F357" s="118"/>
      <c r="G357" s="105" t="str">
        <f t="shared" si="11"/>
        <v/>
      </c>
      <c r="H357" s="117"/>
      <c r="I357" s="122"/>
      <c r="J357" s="165"/>
      <c r="K357" s="122"/>
      <c r="L357" s="120"/>
      <c r="M357" s="120"/>
      <c r="N357" s="123"/>
      <c r="O357" s="122"/>
    </row>
    <row r="358" spans="1:15" s="166" customFormat="1" x14ac:dyDescent="0.3">
      <c r="A358" s="113">
        <f t="shared" si="10"/>
        <v>349</v>
      </c>
      <c r="B358" s="114"/>
      <c r="C358" s="115"/>
      <c r="D358" s="116"/>
      <c r="E358" s="117"/>
      <c r="F358" s="118"/>
      <c r="G358" s="105" t="str">
        <f t="shared" si="11"/>
        <v/>
      </c>
      <c r="H358" s="117"/>
      <c r="I358" s="122"/>
      <c r="J358" s="165"/>
      <c r="K358" s="122"/>
      <c r="L358" s="120"/>
      <c r="M358" s="120"/>
      <c r="N358" s="123"/>
      <c r="O358" s="122"/>
    </row>
    <row r="359" spans="1:15" s="166" customFormat="1" x14ac:dyDescent="0.3">
      <c r="A359" s="113">
        <f t="shared" si="10"/>
        <v>350</v>
      </c>
      <c r="B359" s="114"/>
      <c r="C359" s="115"/>
      <c r="D359" s="116"/>
      <c r="E359" s="117"/>
      <c r="F359" s="118"/>
      <c r="G359" s="105" t="str">
        <f t="shared" si="11"/>
        <v/>
      </c>
      <c r="H359" s="117"/>
      <c r="I359" s="122"/>
      <c r="J359" s="165"/>
      <c r="K359" s="122"/>
      <c r="L359" s="120"/>
      <c r="M359" s="120"/>
      <c r="N359" s="123"/>
      <c r="O359" s="122"/>
    </row>
    <row r="360" spans="1:15" s="166" customFormat="1" x14ac:dyDescent="0.3">
      <c r="A360" s="113">
        <f t="shared" si="10"/>
        <v>351</v>
      </c>
      <c r="B360" s="114"/>
      <c r="C360" s="115"/>
      <c r="D360" s="116"/>
      <c r="E360" s="117"/>
      <c r="F360" s="118"/>
      <c r="G360" s="105" t="str">
        <f t="shared" si="11"/>
        <v/>
      </c>
      <c r="H360" s="117"/>
      <c r="I360" s="122"/>
      <c r="J360" s="165"/>
      <c r="K360" s="122"/>
      <c r="L360" s="120"/>
      <c r="M360" s="120"/>
      <c r="N360" s="123"/>
      <c r="O360" s="122"/>
    </row>
    <row r="361" spans="1:15" s="166" customFormat="1" x14ac:dyDescent="0.3">
      <c r="A361" s="113">
        <f t="shared" si="10"/>
        <v>352</v>
      </c>
      <c r="B361" s="114"/>
      <c r="C361" s="115"/>
      <c r="D361" s="116"/>
      <c r="E361" s="117"/>
      <c r="F361" s="118"/>
      <c r="G361" s="105" t="str">
        <f t="shared" si="11"/>
        <v/>
      </c>
      <c r="H361" s="117"/>
      <c r="I361" s="122"/>
      <c r="J361" s="165"/>
      <c r="K361" s="122"/>
      <c r="L361" s="120"/>
      <c r="M361" s="120"/>
      <c r="N361" s="123"/>
      <c r="O361" s="122"/>
    </row>
    <row r="362" spans="1:15" s="166" customFormat="1" x14ac:dyDescent="0.3">
      <c r="A362" s="113">
        <f t="shared" si="10"/>
        <v>353</v>
      </c>
      <c r="B362" s="114"/>
      <c r="C362" s="115"/>
      <c r="D362" s="116"/>
      <c r="E362" s="117"/>
      <c r="F362" s="118"/>
      <c r="G362" s="105" t="str">
        <f t="shared" si="11"/>
        <v/>
      </c>
      <c r="H362" s="117"/>
      <c r="I362" s="122"/>
      <c r="J362" s="165"/>
      <c r="K362" s="122"/>
      <c r="L362" s="120"/>
      <c r="M362" s="120"/>
      <c r="N362" s="123"/>
      <c r="O362" s="109"/>
    </row>
    <row r="363" spans="1:15" s="166" customFormat="1" x14ac:dyDescent="0.3">
      <c r="A363" s="113">
        <f t="shared" si="10"/>
        <v>354</v>
      </c>
      <c r="B363" s="114"/>
      <c r="C363" s="115"/>
      <c r="D363" s="116"/>
      <c r="E363" s="117"/>
      <c r="F363" s="118"/>
      <c r="G363" s="105" t="str">
        <f t="shared" si="11"/>
        <v/>
      </c>
      <c r="H363" s="117"/>
      <c r="I363" s="122"/>
      <c r="J363" s="165"/>
      <c r="K363" s="122"/>
      <c r="L363" s="120"/>
      <c r="M363" s="120"/>
      <c r="N363" s="123"/>
      <c r="O363" s="109"/>
    </row>
    <row r="364" spans="1:15" s="166" customFormat="1" x14ac:dyDescent="0.3">
      <c r="A364" s="113">
        <f t="shared" si="10"/>
        <v>355</v>
      </c>
      <c r="B364" s="114"/>
      <c r="C364" s="115"/>
      <c r="D364" s="116"/>
      <c r="E364" s="117"/>
      <c r="F364" s="118"/>
      <c r="G364" s="105" t="str">
        <f t="shared" si="11"/>
        <v/>
      </c>
      <c r="H364" s="117"/>
      <c r="I364" s="122"/>
      <c r="J364" s="165"/>
      <c r="K364" s="122"/>
      <c r="L364" s="120"/>
      <c r="M364" s="120"/>
      <c r="N364" s="149"/>
      <c r="O364" s="109"/>
    </row>
    <row r="365" spans="1:15" s="166" customFormat="1" x14ac:dyDescent="0.3">
      <c r="A365" s="113">
        <f t="shared" si="10"/>
        <v>356</v>
      </c>
      <c r="B365" s="114"/>
      <c r="C365" s="115"/>
      <c r="D365" s="116"/>
      <c r="E365" s="117"/>
      <c r="F365" s="118"/>
      <c r="G365" s="105" t="str">
        <f t="shared" si="11"/>
        <v/>
      </c>
      <c r="H365" s="117"/>
      <c r="I365" s="122"/>
      <c r="J365" s="165"/>
      <c r="K365" s="122"/>
      <c r="L365" s="120"/>
      <c r="M365" s="120"/>
      <c r="N365" s="149"/>
      <c r="O365" s="122"/>
    </row>
    <row r="366" spans="1:15" s="166" customFormat="1" x14ac:dyDescent="0.3">
      <c r="A366" s="113">
        <f t="shared" si="10"/>
        <v>357</v>
      </c>
      <c r="B366" s="114"/>
      <c r="C366" s="115"/>
      <c r="D366" s="116"/>
      <c r="E366" s="117"/>
      <c r="F366" s="118"/>
      <c r="G366" s="105" t="str">
        <f t="shared" si="11"/>
        <v/>
      </c>
      <c r="H366" s="117"/>
      <c r="I366" s="122"/>
      <c r="J366" s="165"/>
      <c r="K366" s="122"/>
      <c r="L366" s="120"/>
      <c r="M366" s="120"/>
      <c r="N366" s="149"/>
      <c r="O366" s="122"/>
    </row>
    <row r="367" spans="1:15" s="166" customFormat="1" x14ac:dyDescent="0.3">
      <c r="A367" s="113">
        <f t="shared" si="10"/>
        <v>358</v>
      </c>
      <c r="B367" s="114"/>
      <c r="C367" s="115"/>
      <c r="D367" s="116"/>
      <c r="E367" s="117"/>
      <c r="F367" s="118"/>
      <c r="G367" s="105" t="str">
        <f t="shared" si="11"/>
        <v/>
      </c>
      <c r="H367" s="117"/>
      <c r="I367" s="122"/>
      <c r="J367" s="165"/>
      <c r="K367" s="122"/>
      <c r="L367" s="120"/>
      <c r="M367" s="120"/>
      <c r="N367" s="149"/>
      <c r="O367" s="122"/>
    </row>
    <row r="368" spans="1:15" s="166" customFormat="1" x14ac:dyDescent="0.3">
      <c r="A368" s="113">
        <f t="shared" si="10"/>
        <v>359</v>
      </c>
      <c r="B368" s="114"/>
      <c r="C368" s="115"/>
      <c r="D368" s="116"/>
      <c r="E368" s="117"/>
      <c r="F368" s="118"/>
      <c r="G368" s="105" t="str">
        <f t="shared" si="11"/>
        <v/>
      </c>
      <c r="H368" s="117"/>
      <c r="I368" s="122"/>
      <c r="J368" s="165"/>
      <c r="K368" s="122"/>
      <c r="L368" s="120"/>
      <c r="M368" s="120"/>
      <c r="N368" s="149"/>
      <c r="O368" s="122"/>
    </row>
    <row r="369" spans="1:15" s="166" customFormat="1" x14ac:dyDescent="0.3">
      <c r="A369" s="113">
        <f t="shared" si="10"/>
        <v>360</v>
      </c>
      <c r="B369" s="114"/>
      <c r="C369" s="115"/>
      <c r="D369" s="116"/>
      <c r="E369" s="117"/>
      <c r="F369" s="118"/>
      <c r="G369" s="105" t="str">
        <f t="shared" si="11"/>
        <v/>
      </c>
      <c r="H369" s="117"/>
      <c r="I369" s="122"/>
      <c r="J369" s="165"/>
      <c r="K369" s="122"/>
      <c r="L369" s="120"/>
      <c r="M369" s="120"/>
      <c r="N369" s="149"/>
      <c r="O369" s="122"/>
    </row>
    <row r="370" spans="1:15" s="166" customFormat="1" x14ac:dyDescent="0.3">
      <c r="A370" s="113">
        <f t="shared" si="10"/>
        <v>361</v>
      </c>
      <c r="B370" s="114"/>
      <c r="C370" s="115"/>
      <c r="D370" s="116"/>
      <c r="E370" s="117"/>
      <c r="F370" s="118"/>
      <c r="G370" s="105" t="str">
        <f t="shared" si="11"/>
        <v/>
      </c>
      <c r="H370" s="117"/>
      <c r="I370" s="122"/>
      <c r="J370" s="165"/>
      <c r="K370" s="122"/>
      <c r="L370" s="120"/>
      <c r="M370" s="120"/>
      <c r="N370" s="149"/>
      <c r="O370" s="109"/>
    </row>
    <row r="371" spans="1:15" s="166" customFormat="1" x14ac:dyDescent="0.3">
      <c r="A371" s="113">
        <f t="shared" si="10"/>
        <v>362</v>
      </c>
      <c r="B371" s="114"/>
      <c r="C371" s="115"/>
      <c r="D371" s="116"/>
      <c r="E371" s="117"/>
      <c r="F371" s="118"/>
      <c r="G371" s="105" t="str">
        <f t="shared" si="11"/>
        <v/>
      </c>
      <c r="H371" s="117"/>
      <c r="I371" s="122"/>
      <c r="J371" s="165"/>
      <c r="K371" s="122"/>
      <c r="L371" s="120"/>
      <c r="M371" s="120"/>
      <c r="N371" s="149"/>
      <c r="O371" s="122"/>
    </row>
    <row r="372" spans="1:15" s="166" customFormat="1" x14ac:dyDescent="0.3">
      <c r="A372" s="113">
        <f t="shared" si="10"/>
        <v>363</v>
      </c>
      <c r="B372" s="114"/>
      <c r="C372" s="115"/>
      <c r="D372" s="116"/>
      <c r="E372" s="117"/>
      <c r="F372" s="118"/>
      <c r="G372" s="105" t="str">
        <f t="shared" si="11"/>
        <v/>
      </c>
      <c r="H372" s="117"/>
      <c r="I372" s="122"/>
      <c r="J372" s="165"/>
      <c r="K372" s="122"/>
      <c r="L372" s="120"/>
      <c r="M372" s="120"/>
      <c r="N372" s="123"/>
      <c r="O372" s="109"/>
    </row>
    <row r="373" spans="1:15" s="166" customFormat="1" x14ac:dyDescent="0.3">
      <c r="A373" s="113">
        <f t="shared" si="10"/>
        <v>364</v>
      </c>
      <c r="B373" s="114"/>
      <c r="C373" s="115"/>
      <c r="D373" s="116"/>
      <c r="E373" s="117"/>
      <c r="F373" s="118"/>
      <c r="G373" s="105" t="str">
        <f t="shared" si="11"/>
        <v/>
      </c>
      <c r="H373" s="117"/>
      <c r="I373" s="122"/>
      <c r="J373" s="165"/>
      <c r="K373" s="122"/>
      <c r="L373" s="120"/>
      <c r="M373" s="120"/>
      <c r="N373" s="123"/>
      <c r="O373" s="109"/>
    </row>
    <row r="374" spans="1:15" s="166" customFormat="1" x14ac:dyDescent="0.3">
      <c r="A374" s="113">
        <f t="shared" si="10"/>
        <v>365</v>
      </c>
      <c r="B374" s="114"/>
      <c r="C374" s="115"/>
      <c r="D374" s="116"/>
      <c r="E374" s="117"/>
      <c r="F374" s="118"/>
      <c r="G374" s="105" t="str">
        <f t="shared" si="11"/>
        <v/>
      </c>
      <c r="H374" s="117"/>
      <c r="I374" s="122"/>
      <c r="J374" s="165"/>
      <c r="K374" s="122"/>
      <c r="L374" s="120"/>
      <c r="M374" s="120"/>
      <c r="N374" s="123"/>
      <c r="O374" s="109"/>
    </row>
    <row r="375" spans="1:15" s="166" customFormat="1" x14ac:dyDescent="0.3">
      <c r="A375" s="113">
        <f t="shared" si="10"/>
        <v>366</v>
      </c>
      <c r="B375" s="114"/>
      <c r="C375" s="115"/>
      <c r="D375" s="116"/>
      <c r="E375" s="117"/>
      <c r="F375" s="118"/>
      <c r="G375" s="105" t="str">
        <f t="shared" si="11"/>
        <v/>
      </c>
      <c r="H375" s="117"/>
      <c r="I375" s="122"/>
      <c r="J375" s="165"/>
      <c r="K375" s="122"/>
      <c r="L375" s="120"/>
      <c r="M375" s="120"/>
      <c r="N375" s="123"/>
      <c r="O375" s="109"/>
    </row>
    <row r="376" spans="1:15" s="166" customFormat="1" x14ac:dyDescent="0.3">
      <c r="A376" s="113">
        <f t="shared" si="10"/>
        <v>367</v>
      </c>
      <c r="B376" s="114"/>
      <c r="C376" s="115"/>
      <c r="D376" s="116"/>
      <c r="E376" s="117"/>
      <c r="F376" s="118"/>
      <c r="G376" s="105" t="str">
        <f t="shared" si="11"/>
        <v/>
      </c>
      <c r="H376" s="117"/>
      <c r="I376" s="122"/>
      <c r="J376" s="165"/>
      <c r="K376" s="122"/>
      <c r="L376" s="120"/>
      <c r="M376" s="120"/>
      <c r="N376" s="123"/>
      <c r="O376" s="122"/>
    </row>
    <row r="377" spans="1:15" s="166" customFormat="1" x14ac:dyDescent="0.3">
      <c r="A377" s="113">
        <f t="shared" si="10"/>
        <v>368</v>
      </c>
      <c r="B377" s="114"/>
      <c r="C377" s="115"/>
      <c r="D377" s="116"/>
      <c r="E377" s="117"/>
      <c r="F377" s="118"/>
      <c r="G377" s="105" t="str">
        <f t="shared" si="11"/>
        <v/>
      </c>
      <c r="H377" s="117"/>
      <c r="I377" s="122"/>
      <c r="J377" s="165"/>
      <c r="K377" s="122"/>
      <c r="L377" s="120"/>
      <c r="M377" s="120"/>
      <c r="N377" s="123"/>
      <c r="O377" s="122"/>
    </row>
    <row r="378" spans="1:15" s="166" customFormat="1" x14ac:dyDescent="0.3">
      <c r="A378" s="113">
        <f t="shared" si="10"/>
        <v>369</v>
      </c>
      <c r="B378" s="114"/>
      <c r="C378" s="115"/>
      <c r="D378" s="116"/>
      <c r="E378" s="117"/>
      <c r="F378" s="118"/>
      <c r="G378" s="105" t="str">
        <f t="shared" si="11"/>
        <v/>
      </c>
      <c r="H378" s="117"/>
      <c r="I378" s="122"/>
      <c r="J378" s="165"/>
      <c r="K378" s="122"/>
      <c r="L378" s="120"/>
      <c r="M378" s="120"/>
      <c r="N378" s="123"/>
      <c r="O378" s="122"/>
    </row>
    <row r="379" spans="1:15" s="166" customFormat="1" x14ac:dyDescent="0.3">
      <c r="A379" s="113">
        <f t="shared" si="10"/>
        <v>370</v>
      </c>
      <c r="B379" s="114"/>
      <c r="C379" s="115"/>
      <c r="D379" s="116"/>
      <c r="E379" s="117"/>
      <c r="F379" s="118"/>
      <c r="G379" s="105" t="str">
        <f t="shared" si="11"/>
        <v/>
      </c>
      <c r="H379" s="117"/>
      <c r="I379" s="122"/>
      <c r="J379" s="165"/>
      <c r="K379" s="122"/>
      <c r="L379" s="120"/>
      <c r="M379" s="120"/>
      <c r="N379" s="123"/>
      <c r="O379" s="122"/>
    </row>
    <row r="380" spans="1:15" s="166" customFormat="1" x14ac:dyDescent="0.3">
      <c r="A380" s="113">
        <f t="shared" si="10"/>
        <v>371</v>
      </c>
      <c r="B380" s="114"/>
      <c r="C380" s="115"/>
      <c r="D380" s="116"/>
      <c r="E380" s="117"/>
      <c r="F380" s="118"/>
      <c r="G380" s="105" t="str">
        <f t="shared" si="11"/>
        <v/>
      </c>
      <c r="H380" s="117"/>
      <c r="I380" s="122"/>
      <c r="J380" s="165"/>
      <c r="K380" s="122"/>
      <c r="L380" s="120"/>
      <c r="M380" s="120"/>
      <c r="N380" s="123"/>
      <c r="O380" s="122"/>
    </row>
    <row r="381" spans="1:15" s="166" customFormat="1" x14ac:dyDescent="0.3">
      <c r="A381" s="113">
        <f t="shared" si="10"/>
        <v>372</v>
      </c>
      <c r="B381" s="114"/>
      <c r="C381" s="115"/>
      <c r="D381" s="116"/>
      <c r="E381" s="117"/>
      <c r="F381" s="118"/>
      <c r="G381" s="105" t="str">
        <f t="shared" si="11"/>
        <v/>
      </c>
      <c r="H381" s="117"/>
      <c r="I381" s="122"/>
      <c r="J381" s="165"/>
      <c r="K381" s="122"/>
      <c r="L381" s="120"/>
      <c r="M381" s="120"/>
      <c r="N381" s="123"/>
      <c r="O381" s="122"/>
    </row>
    <row r="382" spans="1:15" s="166" customFormat="1" x14ac:dyDescent="0.3">
      <c r="A382" s="113">
        <f t="shared" si="10"/>
        <v>373</v>
      </c>
      <c r="B382" s="114"/>
      <c r="C382" s="115"/>
      <c r="D382" s="116"/>
      <c r="E382" s="117"/>
      <c r="F382" s="118"/>
      <c r="G382" s="105" t="str">
        <f t="shared" si="11"/>
        <v/>
      </c>
      <c r="H382" s="117"/>
      <c r="I382" s="122"/>
      <c r="J382" s="165"/>
      <c r="K382" s="122"/>
      <c r="L382" s="120"/>
      <c r="M382" s="120"/>
      <c r="N382" s="123"/>
      <c r="O382" s="122"/>
    </row>
    <row r="383" spans="1:15" s="166" customFormat="1" x14ac:dyDescent="0.3">
      <c r="A383" s="113">
        <f t="shared" si="10"/>
        <v>374</v>
      </c>
      <c r="B383" s="114"/>
      <c r="C383" s="115"/>
      <c r="D383" s="116"/>
      <c r="E383" s="117"/>
      <c r="F383" s="118"/>
      <c r="G383" s="105" t="str">
        <f t="shared" si="11"/>
        <v/>
      </c>
      <c r="H383" s="117"/>
      <c r="I383" s="122"/>
      <c r="J383" s="165"/>
      <c r="K383" s="122"/>
      <c r="L383" s="120"/>
      <c r="M383" s="120"/>
      <c r="N383" s="123"/>
      <c r="O383" s="122"/>
    </row>
    <row r="384" spans="1:15" s="166" customFormat="1" x14ac:dyDescent="0.3">
      <c r="A384" s="113">
        <f t="shared" si="10"/>
        <v>375</v>
      </c>
      <c r="B384" s="114"/>
      <c r="C384" s="115"/>
      <c r="D384" s="116"/>
      <c r="E384" s="117"/>
      <c r="F384" s="118"/>
      <c r="G384" s="105" t="str">
        <f t="shared" si="11"/>
        <v/>
      </c>
      <c r="H384" s="117"/>
      <c r="I384" s="122"/>
      <c r="J384" s="165"/>
      <c r="K384" s="122"/>
      <c r="L384" s="120"/>
      <c r="M384" s="120"/>
      <c r="N384" s="123"/>
      <c r="O384" s="122"/>
    </row>
    <row r="385" spans="1:15" s="166" customFormat="1" x14ac:dyDescent="0.3">
      <c r="A385" s="113">
        <f t="shared" si="10"/>
        <v>376</v>
      </c>
      <c r="B385" s="114"/>
      <c r="C385" s="115"/>
      <c r="D385" s="116"/>
      <c r="E385" s="117"/>
      <c r="F385" s="118"/>
      <c r="G385" s="105" t="str">
        <f t="shared" si="11"/>
        <v/>
      </c>
      <c r="H385" s="117"/>
      <c r="I385" s="122"/>
      <c r="J385" s="165"/>
      <c r="K385" s="122"/>
      <c r="L385" s="120"/>
      <c r="M385" s="120"/>
      <c r="N385" s="123"/>
      <c r="O385" s="122"/>
    </row>
    <row r="386" spans="1:15" s="166" customFormat="1" x14ac:dyDescent="0.3">
      <c r="A386" s="113">
        <f t="shared" si="10"/>
        <v>377</v>
      </c>
      <c r="B386" s="114"/>
      <c r="C386" s="115"/>
      <c r="D386" s="116"/>
      <c r="E386" s="117"/>
      <c r="F386" s="118"/>
      <c r="G386" s="105" t="str">
        <f t="shared" si="11"/>
        <v/>
      </c>
      <c r="H386" s="117"/>
      <c r="I386" s="122"/>
      <c r="J386" s="165"/>
      <c r="K386" s="122"/>
      <c r="L386" s="120"/>
      <c r="M386" s="120"/>
      <c r="N386" s="123"/>
      <c r="O386" s="122"/>
    </row>
    <row r="387" spans="1:15" s="166" customFormat="1" x14ac:dyDescent="0.3">
      <c r="A387" s="113">
        <f t="shared" si="10"/>
        <v>378</v>
      </c>
      <c r="B387" s="114"/>
      <c r="C387" s="115"/>
      <c r="D387" s="116"/>
      <c r="E387" s="117"/>
      <c r="F387" s="118"/>
      <c r="G387" s="105" t="str">
        <f t="shared" si="11"/>
        <v/>
      </c>
      <c r="H387" s="117"/>
      <c r="I387" s="122"/>
      <c r="J387" s="165"/>
      <c r="K387" s="122"/>
      <c r="L387" s="120"/>
      <c r="M387" s="120"/>
      <c r="N387" s="123"/>
      <c r="O387" s="122"/>
    </row>
    <row r="388" spans="1:15" s="166" customFormat="1" x14ac:dyDescent="0.3">
      <c r="A388" s="113">
        <f t="shared" si="10"/>
        <v>379</v>
      </c>
      <c r="B388" s="114"/>
      <c r="C388" s="115"/>
      <c r="D388" s="116"/>
      <c r="E388" s="117"/>
      <c r="F388" s="118"/>
      <c r="G388" s="105" t="str">
        <f t="shared" si="11"/>
        <v/>
      </c>
      <c r="H388" s="117"/>
      <c r="I388" s="122"/>
      <c r="J388" s="165"/>
      <c r="K388" s="122"/>
      <c r="L388" s="120"/>
      <c r="M388" s="120"/>
      <c r="N388" s="123"/>
      <c r="O388" s="109"/>
    </row>
    <row r="389" spans="1:15" s="166" customFormat="1" x14ac:dyDescent="0.3">
      <c r="A389" s="113">
        <f t="shared" si="10"/>
        <v>380</v>
      </c>
      <c r="B389" s="114"/>
      <c r="C389" s="115"/>
      <c r="D389" s="116"/>
      <c r="E389" s="117"/>
      <c r="F389" s="118"/>
      <c r="G389" s="105" t="str">
        <f t="shared" si="11"/>
        <v/>
      </c>
      <c r="H389" s="117"/>
      <c r="I389" s="122"/>
      <c r="J389" s="165"/>
      <c r="K389" s="122"/>
      <c r="L389" s="120"/>
      <c r="M389" s="120"/>
      <c r="N389" s="123"/>
      <c r="O389" s="122"/>
    </row>
    <row r="390" spans="1:15" s="166" customFormat="1" x14ac:dyDescent="0.3">
      <c r="A390" s="113">
        <f t="shared" si="10"/>
        <v>381</v>
      </c>
      <c r="B390" s="114"/>
      <c r="C390" s="115"/>
      <c r="D390" s="116"/>
      <c r="E390" s="117"/>
      <c r="F390" s="118"/>
      <c r="G390" s="105" t="str">
        <f t="shared" si="11"/>
        <v/>
      </c>
      <c r="H390" s="117"/>
      <c r="I390" s="122"/>
      <c r="J390" s="165"/>
      <c r="K390" s="122"/>
      <c r="L390" s="120"/>
      <c r="M390" s="120"/>
      <c r="N390" s="123"/>
      <c r="O390" s="122"/>
    </row>
    <row r="391" spans="1:15" s="166" customFormat="1" x14ac:dyDescent="0.3">
      <c r="A391" s="113">
        <f t="shared" si="10"/>
        <v>382</v>
      </c>
      <c r="B391" s="114"/>
      <c r="C391" s="115"/>
      <c r="D391" s="116"/>
      <c r="E391" s="117"/>
      <c r="F391" s="118"/>
      <c r="G391" s="105" t="str">
        <f t="shared" si="11"/>
        <v/>
      </c>
      <c r="H391" s="117"/>
      <c r="I391" s="122"/>
      <c r="J391" s="165"/>
      <c r="K391" s="122"/>
      <c r="L391" s="120"/>
      <c r="M391" s="120"/>
      <c r="N391" s="123"/>
      <c r="O391" s="122"/>
    </row>
    <row r="392" spans="1:15" s="166" customFormat="1" x14ac:dyDescent="0.3">
      <c r="A392" s="113">
        <f t="shared" si="10"/>
        <v>383</v>
      </c>
      <c r="B392" s="114"/>
      <c r="C392" s="115"/>
      <c r="D392" s="116"/>
      <c r="E392" s="117"/>
      <c r="F392" s="118"/>
      <c r="G392" s="105" t="str">
        <f t="shared" si="11"/>
        <v/>
      </c>
      <c r="H392" s="117"/>
      <c r="I392" s="122"/>
      <c r="J392" s="165"/>
      <c r="K392" s="122"/>
      <c r="L392" s="120"/>
      <c r="M392" s="120"/>
      <c r="N392" s="123"/>
      <c r="O392" s="122"/>
    </row>
    <row r="393" spans="1:15" s="166" customFormat="1" x14ac:dyDescent="0.3">
      <c r="A393" s="113">
        <f t="shared" si="10"/>
        <v>384</v>
      </c>
      <c r="B393" s="114"/>
      <c r="C393" s="115"/>
      <c r="D393" s="116"/>
      <c r="E393" s="117"/>
      <c r="F393" s="118"/>
      <c r="G393" s="105" t="str">
        <f t="shared" si="11"/>
        <v/>
      </c>
      <c r="H393" s="117"/>
      <c r="I393" s="122"/>
      <c r="J393" s="165"/>
      <c r="K393" s="122"/>
      <c r="L393" s="120"/>
      <c r="M393" s="120"/>
      <c r="N393" s="123"/>
      <c r="O393" s="122"/>
    </row>
    <row r="394" spans="1:15" s="166" customFormat="1" x14ac:dyDescent="0.3">
      <c r="A394" s="113">
        <f t="shared" si="10"/>
        <v>385</v>
      </c>
      <c r="B394" s="114"/>
      <c r="C394" s="115"/>
      <c r="D394" s="116"/>
      <c r="E394" s="117"/>
      <c r="F394" s="118"/>
      <c r="G394" s="105" t="str">
        <f t="shared" si="11"/>
        <v/>
      </c>
      <c r="H394" s="117"/>
      <c r="I394" s="122"/>
      <c r="J394" s="165"/>
      <c r="K394" s="122"/>
      <c r="L394" s="120"/>
      <c r="M394" s="120"/>
      <c r="N394" s="123"/>
      <c r="O394" s="122"/>
    </row>
    <row r="395" spans="1:15" s="166" customFormat="1" x14ac:dyDescent="0.3">
      <c r="A395" s="113">
        <f t="shared" ref="A395:A458" si="12">A394+1</f>
        <v>386</v>
      </c>
      <c r="B395" s="114"/>
      <c r="C395" s="115"/>
      <c r="D395" s="116"/>
      <c r="E395" s="117"/>
      <c r="F395" s="118"/>
      <c r="G395" s="105" t="str">
        <f t="shared" ref="G395:G458" si="13">IF(E395&lt;&gt;"",IF(D395&lt;&gt;"",D395&amp;"-"&amp;E395&amp;"-"&amp;TEXT(F395,"000"),E395&amp;"-"&amp;TEXT(F395,"000")),"")</f>
        <v/>
      </c>
      <c r="H395" s="117"/>
      <c r="I395" s="122"/>
      <c r="J395" s="165"/>
      <c r="K395" s="122"/>
      <c r="L395" s="120"/>
      <c r="M395" s="120"/>
      <c r="N395" s="123"/>
      <c r="O395" s="122"/>
    </row>
    <row r="396" spans="1:15" s="166" customFormat="1" x14ac:dyDescent="0.3">
      <c r="A396" s="113">
        <f t="shared" si="12"/>
        <v>387</v>
      </c>
      <c r="B396" s="114"/>
      <c r="C396" s="115"/>
      <c r="D396" s="116"/>
      <c r="E396" s="117"/>
      <c r="F396" s="118"/>
      <c r="G396" s="105" t="str">
        <f t="shared" si="13"/>
        <v/>
      </c>
      <c r="H396" s="117"/>
      <c r="I396" s="122"/>
      <c r="J396" s="165"/>
      <c r="K396" s="122"/>
      <c r="L396" s="120"/>
      <c r="M396" s="120"/>
      <c r="N396" s="123"/>
      <c r="O396" s="122"/>
    </row>
    <row r="397" spans="1:15" s="166" customFormat="1" x14ac:dyDescent="0.3">
      <c r="A397" s="113">
        <f t="shared" si="12"/>
        <v>388</v>
      </c>
      <c r="B397" s="114"/>
      <c r="C397" s="115"/>
      <c r="D397" s="116"/>
      <c r="E397" s="117"/>
      <c r="F397" s="118"/>
      <c r="G397" s="105" t="str">
        <f t="shared" si="13"/>
        <v/>
      </c>
      <c r="H397" s="117"/>
      <c r="I397" s="122"/>
      <c r="J397" s="165"/>
      <c r="K397" s="122"/>
      <c r="L397" s="120"/>
      <c r="M397" s="120"/>
      <c r="N397" s="123"/>
      <c r="O397" s="122"/>
    </row>
    <row r="398" spans="1:15" s="166" customFormat="1" x14ac:dyDescent="0.3">
      <c r="A398" s="113">
        <f t="shared" si="12"/>
        <v>389</v>
      </c>
      <c r="B398" s="114"/>
      <c r="C398" s="115"/>
      <c r="D398" s="116"/>
      <c r="E398" s="117"/>
      <c r="F398" s="118"/>
      <c r="G398" s="105" t="str">
        <f t="shared" si="13"/>
        <v/>
      </c>
      <c r="H398" s="117"/>
      <c r="I398" s="122"/>
      <c r="J398" s="165"/>
      <c r="K398" s="122"/>
      <c r="L398" s="120"/>
      <c r="M398" s="120"/>
      <c r="N398" s="123"/>
      <c r="O398" s="122"/>
    </row>
    <row r="399" spans="1:15" s="166" customFormat="1" x14ac:dyDescent="0.3">
      <c r="A399" s="113">
        <f t="shared" si="12"/>
        <v>390</v>
      </c>
      <c r="B399" s="114"/>
      <c r="C399" s="115"/>
      <c r="D399" s="116"/>
      <c r="E399" s="117"/>
      <c r="F399" s="118"/>
      <c r="G399" s="105" t="str">
        <f t="shared" si="13"/>
        <v/>
      </c>
      <c r="H399" s="117"/>
      <c r="I399" s="122"/>
      <c r="J399" s="165"/>
      <c r="K399" s="122"/>
      <c r="L399" s="120"/>
      <c r="M399" s="120"/>
      <c r="N399" s="123"/>
      <c r="O399" s="122"/>
    </row>
    <row r="400" spans="1:15" s="166" customFormat="1" x14ac:dyDescent="0.3">
      <c r="A400" s="113">
        <f t="shared" si="12"/>
        <v>391</v>
      </c>
      <c r="B400" s="114"/>
      <c r="C400" s="115"/>
      <c r="D400" s="116"/>
      <c r="E400" s="117"/>
      <c r="F400" s="118"/>
      <c r="G400" s="105" t="str">
        <f t="shared" si="13"/>
        <v/>
      </c>
      <c r="H400" s="117"/>
      <c r="I400" s="122"/>
      <c r="J400" s="165"/>
      <c r="K400" s="122"/>
      <c r="L400" s="120"/>
      <c r="M400" s="120"/>
      <c r="N400" s="123"/>
      <c r="O400" s="122"/>
    </row>
    <row r="401" spans="1:15" s="166" customFormat="1" x14ac:dyDescent="0.3">
      <c r="A401" s="113">
        <f t="shared" si="12"/>
        <v>392</v>
      </c>
      <c r="B401" s="114"/>
      <c r="C401" s="115"/>
      <c r="D401" s="116"/>
      <c r="E401" s="117"/>
      <c r="F401" s="118"/>
      <c r="G401" s="105" t="str">
        <f t="shared" si="13"/>
        <v/>
      </c>
      <c r="H401" s="117"/>
      <c r="I401" s="122"/>
      <c r="J401" s="165"/>
      <c r="K401" s="122"/>
      <c r="L401" s="120"/>
      <c r="M401" s="120"/>
      <c r="N401" s="123"/>
      <c r="O401" s="122"/>
    </row>
    <row r="402" spans="1:15" s="166" customFormat="1" x14ac:dyDescent="0.3">
      <c r="A402" s="113">
        <f t="shared" si="12"/>
        <v>393</v>
      </c>
      <c r="B402" s="114"/>
      <c r="C402" s="115"/>
      <c r="D402" s="116"/>
      <c r="E402" s="117"/>
      <c r="F402" s="118"/>
      <c r="G402" s="105" t="str">
        <f t="shared" si="13"/>
        <v/>
      </c>
      <c r="H402" s="117"/>
      <c r="I402" s="122"/>
      <c r="J402" s="165"/>
      <c r="K402" s="122"/>
      <c r="L402" s="120"/>
      <c r="M402" s="120"/>
      <c r="N402" s="123"/>
      <c r="O402" s="122"/>
    </row>
    <row r="403" spans="1:15" s="166" customFormat="1" x14ac:dyDescent="0.3">
      <c r="A403" s="113">
        <f t="shared" si="12"/>
        <v>394</v>
      </c>
      <c r="B403" s="114"/>
      <c r="C403" s="115"/>
      <c r="D403" s="116"/>
      <c r="E403" s="117"/>
      <c r="F403" s="118"/>
      <c r="G403" s="105" t="str">
        <f t="shared" si="13"/>
        <v/>
      </c>
      <c r="H403" s="117"/>
      <c r="I403" s="122"/>
      <c r="J403" s="165"/>
      <c r="K403" s="122"/>
      <c r="L403" s="120"/>
      <c r="M403" s="120"/>
      <c r="N403" s="123"/>
      <c r="O403" s="122"/>
    </row>
    <row r="404" spans="1:15" s="166" customFormat="1" x14ac:dyDescent="0.3">
      <c r="A404" s="113">
        <f t="shared" si="12"/>
        <v>395</v>
      </c>
      <c r="B404" s="114"/>
      <c r="C404" s="115"/>
      <c r="D404" s="116"/>
      <c r="E404" s="117"/>
      <c r="F404" s="118"/>
      <c r="G404" s="105" t="str">
        <f t="shared" si="13"/>
        <v/>
      </c>
      <c r="H404" s="117"/>
      <c r="I404" s="122"/>
      <c r="J404" s="165"/>
      <c r="K404" s="122"/>
      <c r="L404" s="120"/>
      <c r="M404" s="120"/>
      <c r="N404" s="123"/>
      <c r="O404" s="122"/>
    </row>
    <row r="405" spans="1:15" s="166" customFormat="1" x14ac:dyDescent="0.3">
      <c r="A405" s="113">
        <f t="shared" si="12"/>
        <v>396</v>
      </c>
      <c r="B405" s="114"/>
      <c r="C405" s="115"/>
      <c r="D405" s="116"/>
      <c r="E405" s="117"/>
      <c r="F405" s="118"/>
      <c r="G405" s="105" t="str">
        <f t="shared" si="13"/>
        <v/>
      </c>
      <c r="H405" s="117"/>
      <c r="I405" s="122"/>
      <c r="J405" s="165"/>
      <c r="K405" s="122"/>
      <c r="L405" s="120"/>
      <c r="M405" s="120"/>
      <c r="N405" s="123"/>
      <c r="O405" s="122"/>
    </row>
    <row r="406" spans="1:15" s="166" customFormat="1" x14ac:dyDescent="0.3">
      <c r="A406" s="113">
        <f t="shared" si="12"/>
        <v>397</v>
      </c>
      <c r="B406" s="114"/>
      <c r="C406" s="115"/>
      <c r="D406" s="116"/>
      <c r="E406" s="117"/>
      <c r="F406" s="118"/>
      <c r="G406" s="105" t="str">
        <f t="shared" si="13"/>
        <v/>
      </c>
      <c r="H406" s="117"/>
      <c r="I406" s="122"/>
      <c r="J406" s="165"/>
      <c r="K406" s="122"/>
      <c r="L406" s="120"/>
      <c r="M406" s="120"/>
      <c r="N406" s="123"/>
      <c r="O406" s="109"/>
    </row>
    <row r="407" spans="1:15" s="166" customFormat="1" x14ac:dyDescent="0.3">
      <c r="A407" s="113">
        <f t="shared" si="12"/>
        <v>398</v>
      </c>
      <c r="B407" s="114"/>
      <c r="C407" s="115"/>
      <c r="D407" s="116"/>
      <c r="E407" s="117"/>
      <c r="F407" s="118"/>
      <c r="G407" s="105" t="str">
        <f t="shared" si="13"/>
        <v/>
      </c>
      <c r="H407" s="117"/>
      <c r="I407" s="122"/>
      <c r="J407" s="165"/>
      <c r="K407" s="122"/>
      <c r="L407" s="120"/>
      <c r="M407" s="120"/>
      <c r="N407" s="123"/>
      <c r="O407" s="122"/>
    </row>
    <row r="408" spans="1:15" s="166" customFormat="1" x14ac:dyDescent="0.3">
      <c r="A408" s="113">
        <f t="shared" si="12"/>
        <v>399</v>
      </c>
      <c r="B408" s="114"/>
      <c r="C408" s="115"/>
      <c r="D408" s="116"/>
      <c r="E408" s="117"/>
      <c r="F408" s="118"/>
      <c r="G408" s="105" t="str">
        <f t="shared" si="13"/>
        <v/>
      </c>
      <c r="H408" s="117"/>
      <c r="I408" s="122"/>
      <c r="J408" s="165"/>
      <c r="K408" s="122"/>
      <c r="L408" s="120"/>
      <c r="M408" s="120"/>
      <c r="N408" s="123"/>
      <c r="O408" s="122"/>
    </row>
    <row r="409" spans="1:15" s="166" customFormat="1" x14ac:dyDescent="0.3">
      <c r="A409" s="113">
        <f t="shared" si="12"/>
        <v>400</v>
      </c>
      <c r="B409" s="114"/>
      <c r="C409" s="115"/>
      <c r="D409" s="116"/>
      <c r="E409" s="117"/>
      <c r="F409" s="118"/>
      <c r="G409" s="105" t="str">
        <f t="shared" si="13"/>
        <v/>
      </c>
      <c r="H409" s="117"/>
      <c r="I409" s="122"/>
      <c r="J409" s="165"/>
      <c r="K409" s="122"/>
      <c r="L409" s="120"/>
      <c r="M409" s="120"/>
      <c r="N409" s="123"/>
      <c r="O409" s="109"/>
    </row>
    <row r="410" spans="1:15" s="166" customFormat="1" x14ac:dyDescent="0.3">
      <c r="A410" s="113">
        <f t="shared" si="12"/>
        <v>401</v>
      </c>
      <c r="B410" s="114"/>
      <c r="C410" s="115"/>
      <c r="D410" s="116"/>
      <c r="E410" s="117"/>
      <c r="F410" s="118"/>
      <c r="G410" s="105" t="str">
        <f t="shared" si="13"/>
        <v/>
      </c>
      <c r="H410" s="117"/>
      <c r="I410" s="122"/>
      <c r="J410" s="165"/>
      <c r="K410" s="122"/>
      <c r="L410" s="120"/>
      <c r="M410" s="120"/>
      <c r="N410" s="123"/>
      <c r="O410" s="109"/>
    </row>
    <row r="411" spans="1:15" s="166" customFormat="1" x14ac:dyDescent="0.3">
      <c r="A411" s="113">
        <f t="shared" si="12"/>
        <v>402</v>
      </c>
      <c r="B411" s="114"/>
      <c r="C411" s="115"/>
      <c r="D411" s="116"/>
      <c r="E411" s="117"/>
      <c r="F411" s="118"/>
      <c r="G411" s="105" t="str">
        <f t="shared" si="13"/>
        <v/>
      </c>
      <c r="H411" s="117"/>
      <c r="I411" s="122"/>
      <c r="J411" s="165"/>
      <c r="K411" s="122"/>
      <c r="L411" s="120"/>
      <c r="M411" s="120"/>
      <c r="N411" s="123"/>
      <c r="O411" s="109"/>
    </row>
    <row r="412" spans="1:15" s="166" customFormat="1" x14ac:dyDescent="0.3">
      <c r="A412" s="113">
        <f t="shared" si="12"/>
        <v>403</v>
      </c>
      <c r="B412" s="114"/>
      <c r="C412" s="115"/>
      <c r="D412" s="116"/>
      <c r="E412" s="117"/>
      <c r="F412" s="118"/>
      <c r="G412" s="105" t="str">
        <f t="shared" si="13"/>
        <v/>
      </c>
      <c r="H412" s="117"/>
      <c r="I412" s="122"/>
      <c r="J412" s="165"/>
      <c r="K412" s="122"/>
      <c r="L412" s="120"/>
      <c r="M412" s="120"/>
      <c r="N412" s="123"/>
      <c r="O412" s="109"/>
    </row>
    <row r="413" spans="1:15" s="166" customFormat="1" x14ac:dyDescent="0.3">
      <c r="A413" s="113">
        <f t="shared" si="12"/>
        <v>404</v>
      </c>
      <c r="B413" s="114"/>
      <c r="C413" s="115"/>
      <c r="D413" s="116"/>
      <c r="E413" s="117"/>
      <c r="F413" s="118"/>
      <c r="G413" s="105" t="str">
        <f t="shared" si="13"/>
        <v/>
      </c>
      <c r="H413" s="117"/>
      <c r="I413" s="122"/>
      <c r="J413" s="165"/>
      <c r="K413" s="122"/>
      <c r="L413" s="120"/>
      <c r="M413" s="120"/>
      <c r="N413" s="123"/>
      <c r="O413" s="109"/>
    </row>
    <row r="414" spans="1:15" s="166" customFormat="1" x14ac:dyDescent="0.3">
      <c r="A414" s="113">
        <f t="shared" si="12"/>
        <v>405</v>
      </c>
      <c r="B414" s="114"/>
      <c r="C414" s="115"/>
      <c r="D414" s="116"/>
      <c r="E414" s="117"/>
      <c r="F414" s="118"/>
      <c r="G414" s="105" t="str">
        <f t="shared" si="13"/>
        <v/>
      </c>
      <c r="H414" s="117"/>
      <c r="I414" s="122"/>
      <c r="J414" s="165"/>
      <c r="K414" s="122"/>
      <c r="L414" s="120"/>
      <c r="M414" s="120"/>
      <c r="N414" s="123"/>
      <c r="O414" s="109"/>
    </row>
    <row r="415" spans="1:15" s="166" customFormat="1" x14ac:dyDescent="0.3">
      <c r="A415" s="113">
        <f t="shared" si="12"/>
        <v>406</v>
      </c>
      <c r="B415" s="114"/>
      <c r="C415" s="115"/>
      <c r="D415" s="116"/>
      <c r="E415" s="117"/>
      <c r="F415" s="118"/>
      <c r="G415" s="105" t="str">
        <f t="shared" si="13"/>
        <v/>
      </c>
      <c r="H415" s="117"/>
      <c r="I415" s="122"/>
      <c r="J415" s="165"/>
      <c r="K415" s="122"/>
      <c r="L415" s="120"/>
      <c r="M415" s="120"/>
      <c r="N415" s="123"/>
      <c r="O415" s="122"/>
    </row>
    <row r="416" spans="1:15" s="166" customFormat="1" x14ac:dyDescent="0.3">
      <c r="A416" s="113">
        <f t="shared" si="12"/>
        <v>407</v>
      </c>
      <c r="B416" s="114"/>
      <c r="C416" s="115"/>
      <c r="D416" s="116"/>
      <c r="E416" s="117"/>
      <c r="F416" s="118"/>
      <c r="G416" s="105" t="str">
        <f t="shared" si="13"/>
        <v/>
      </c>
      <c r="H416" s="117"/>
      <c r="I416" s="122"/>
      <c r="J416" s="165"/>
      <c r="K416" s="122"/>
      <c r="L416" s="120"/>
      <c r="M416" s="120"/>
      <c r="N416" s="123"/>
      <c r="O416" s="109"/>
    </row>
    <row r="417" spans="1:15" s="166" customFormat="1" x14ac:dyDescent="0.3">
      <c r="A417" s="113">
        <f t="shared" si="12"/>
        <v>408</v>
      </c>
      <c r="B417" s="114"/>
      <c r="C417" s="115"/>
      <c r="D417" s="116"/>
      <c r="E417" s="117"/>
      <c r="F417" s="118"/>
      <c r="G417" s="105" t="str">
        <f t="shared" si="13"/>
        <v/>
      </c>
      <c r="H417" s="117"/>
      <c r="I417" s="122"/>
      <c r="J417" s="165"/>
      <c r="K417" s="122"/>
      <c r="L417" s="120"/>
      <c r="M417" s="120"/>
      <c r="N417" s="123"/>
      <c r="O417" s="122"/>
    </row>
    <row r="418" spans="1:15" s="166" customFormat="1" x14ac:dyDescent="0.3">
      <c r="A418" s="113">
        <f t="shared" si="12"/>
        <v>409</v>
      </c>
      <c r="B418" s="114"/>
      <c r="C418" s="115"/>
      <c r="D418" s="116"/>
      <c r="E418" s="117"/>
      <c r="F418" s="118"/>
      <c r="G418" s="105" t="str">
        <f t="shared" si="13"/>
        <v/>
      </c>
      <c r="H418" s="117"/>
      <c r="I418" s="122"/>
      <c r="J418" s="165"/>
      <c r="K418" s="122"/>
      <c r="L418" s="120"/>
      <c r="M418" s="120"/>
      <c r="N418" s="123"/>
      <c r="O418" s="109"/>
    </row>
    <row r="419" spans="1:15" s="166" customFormat="1" x14ac:dyDescent="0.3">
      <c r="A419" s="113">
        <f t="shared" si="12"/>
        <v>410</v>
      </c>
      <c r="B419" s="114"/>
      <c r="C419" s="115"/>
      <c r="D419" s="116"/>
      <c r="E419" s="117"/>
      <c r="F419" s="118"/>
      <c r="G419" s="105" t="str">
        <f t="shared" si="13"/>
        <v/>
      </c>
      <c r="H419" s="117"/>
      <c r="I419" s="122"/>
      <c r="J419" s="165"/>
      <c r="K419" s="122"/>
      <c r="L419" s="120"/>
      <c r="M419" s="120"/>
      <c r="N419" s="123"/>
      <c r="O419" s="122"/>
    </row>
    <row r="420" spans="1:15" s="166" customFormat="1" x14ac:dyDescent="0.3">
      <c r="A420" s="113">
        <f t="shared" si="12"/>
        <v>411</v>
      </c>
      <c r="B420" s="114"/>
      <c r="C420" s="115"/>
      <c r="D420" s="116"/>
      <c r="E420" s="117"/>
      <c r="F420" s="118"/>
      <c r="G420" s="105" t="str">
        <f t="shared" si="13"/>
        <v/>
      </c>
      <c r="H420" s="117"/>
      <c r="I420" s="122"/>
      <c r="J420" s="165"/>
      <c r="K420" s="122"/>
      <c r="L420" s="120"/>
      <c r="M420" s="120"/>
      <c r="N420" s="123"/>
      <c r="O420" s="122"/>
    </row>
    <row r="421" spans="1:15" s="166" customFormat="1" x14ac:dyDescent="0.3">
      <c r="A421" s="113">
        <f t="shared" si="12"/>
        <v>412</v>
      </c>
      <c r="B421" s="114"/>
      <c r="C421" s="115"/>
      <c r="D421" s="116"/>
      <c r="E421" s="117"/>
      <c r="F421" s="118"/>
      <c r="G421" s="105" t="str">
        <f t="shared" si="13"/>
        <v/>
      </c>
      <c r="H421" s="117"/>
      <c r="I421" s="122"/>
      <c r="J421" s="165"/>
      <c r="K421" s="122"/>
      <c r="L421" s="120"/>
      <c r="M421" s="120"/>
      <c r="N421" s="123"/>
      <c r="O421" s="109"/>
    </row>
    <row r="422" spans="1:15" s="166" customFormat="1" x14ac:dyDescent="0.3">
      <c r="A422" s="113">
        <f t="shared" si="12"/>
        <v>413</v>
      </c>
      <c r="B422" s="114"/>
      <c r="C422" s="115"/>
      <c r="D422" s="116"/>
      <c r="E422" s="117"/>
      <c r="F422" s="118"/>
      <c r="G422" s="105" t="str">
        <f t="shared" si="13"/>
        <v/>
      </c>
      <c r="H422" s="117"/>
      <c r="I422" s="122"/>
      <c r="J422" s="165"/>
      <c r="K422" s="122"/>
      <c r="L422" s="120"/>
      <c r="M422" s="120"/>
      <c r="N422" s="123"/>
      <c r="O422" s="109"/>
    </row>
    <row r="423" spans="1:15" s="166" customFormat="1" x14ac:dyDescent="0.3">
      <c r="A423" s="113">
        <f t="shared" si="12"/>
        <v>414</v>
      </c>
      <c r="B423" s="114"/>
      <c r="C423" s="115"/>
      <c r="D423" s="116"/>
      <c r="E423" s="117"/>
      <c r="F423" s="118"/>
      <c r="G423" s="105" t="str">
        <f t="shared" si="13"/>
        <v/>
      </c>
      <c r="H423" s="117"/>
      <c r="I423" s="122"/>
      <c r="J423" s="165"/>
      <c r="K423" s="122"/>
      <c r="L423" s="120"/>
      <c r="M423" s="120"/>
      <c r="N423" s="123"/>
      <c r="O423" s="109"/>
    </row>
    <row r="424" spans="1:15" s="166" customFormat="1" x14ac:dyDescent="0.3">
      <c r="A424" s="113">
        <f t="shared" si="12"/>
        <v>415</v>
      </c>
      <c r="B424" s="114"/>
      <c r="C424" s="115"/>
      <c r="D424" s="116"/>
      <c r="E424" s="117"/>
      <c r="F424" s="118"/>
      <c r="G424" s="105" t="str">
        <f t="shared" si="13"/>
        <v/>
      </c>
      <c r="H424" s="117"/>
      <c r="I424" s="122"/>
      <c r="J424" s="165"/>
      <c r="K424" s="122"/>
      <c r="L424" s="120"/>
      <c r="M424" s="120"/>
      <c r="N424" s="123"/>
      <c r="O424" s="109"/>
    </row>
    <row r="425" spans="1:15" s="166" customFormat="1" x14ac:dyDescent="0.3">
      <c r="A425" s="113">
        <f t="shared" si="12"/>
        <v>416</v>
      </c>
      <c r="B425" s="114"/>
      <c r="C425" s="115"/>
      <c r="D425" s="116"/>
      <c r="E425" s="117"/>
      <c r="F425" s="118"/>
      <c r="G425" s="105" t="str">
        <f t="shared" si="13"/>
        <v/>
      </c>
      <c r="H425" s="117"/>
      <c r="I425" s="122"/>
      <c r="J425" s="165"/>
      <c r="K425" s="122"/>
      <c r="L425" s="120"/>
      <c r="M425" s="120"/>
      <c r="N425" s="123"/>
      <c r="O425" s="109"/>
    </row>
    <row r="426" spans="1:15" s="166" customFormat="1" x14ac:dyDescent="0.3">
      <c r="A426" s="113">
        <f t="shared" si="12"/>
        <v>417</v>
      </c>
      <c r="B426" s="114"/>
      <c r="C426" s="115"/>
      <c r="D426" s="116"/>
      <c r="E426" s="117"/>
      <c r="F426" s="118"/>
      <c r="G426" s="105" t="str">
        <f t="shared" si="13"/>
        <v/>
      </c>
      <c r="H426" s="117"/>
      <c r="I426" s="122"/>
      <c r="J426" s="165"/>
      <c r="K426" s="122"/>
      <c r="L426" s="120"/>
      <c r="M426" s="120"/>
      <c r="N426" s="123"/>
      <c r="O426" s="122"/>
    </row>
    <row r="427" spans="1:15" s="166" customFormat="1" x14ac:dyDescent="0.3">
      <c r="A427" s="113">
        <f t="shared" si="12"/>
        <v>418</v>
      </c>
      <c r="B427" s="114"/>
      <c r="C427" s="115"/>
      <c r="D427" s="116"/>
      <c r="E427" s="117"/>
      <c r="F427" s="118"/>
      <c r="G427" s="105" t="str">
        <f t="shared" si="13"/>
        <v/>
      </c>
      <c r="H427" s="117"/>
      <c r="I427" s="122"/>
      <c r="J427" s="165"/>
      <c r="K427" s="122"/>
      <c r="L427" s="120"/>
      <c r="M427" s="120"/>
      <c r="N427" s="123"/>
      <c r="O427" s="122"/>
    </row>
    <row r="428" spans="1:15" s="166" customFormat="1" x14ac:dyDescent="0.3">
      <c r="A428" s="113">
        <f t="shared" si="12"/>
        <v>419</v>
      </c>
      <c r="B428" s="114"/>
      <c r="C428" s="115"/>
      <c r="D428" s="116"/>
      <c r="E428" s="117"/>
      <c r="F428" s="118"/>
      <c r="G428" s="105" t="str">
        <f t="shared" si="13"/>
        <v/>
      </c>
      <c r="H428" s="117"/>
      <c r="I428" s="122"/>
      <c r="J428" s="165"/>
      <c r="K428" s="122"/>
      <c r="L428" s="120"/>
      <c r="M428" s="120"/>
      <c r="N428" s="123"/>
      <c r="O428" s="122"/>
    </row>
    <row r="429" spans="1:15" s="166" customFormat="1" x14ac:dyDescent="0.3">
      <c r="A429" s="113">
        <f t="shared" si="12"/>
        <v>420</v>
      </c>
      <c r="B429" s="114"/>
      <c r="C429" s="115"/>
      <c r="D429" s="116"/>
      <c r="E429" s="117"/>
      <c r="F429" s="118"/>
      <c r="G429" s="105" t="str">
        <f t="shared" si="13"/>
        <v/>
      </c>
      <c r="H429" s="117"/>
      <c r="I429" s="122"/>
      <c r="J429" s="165"/>
      <c r="K429" s="122"/>
      <c r="L429" s="120"/>
      <c r="M429" s="120"/>
      <c r="N429" s="123"/>
      <c r="O429" s="122"/>
    </row>
    <row r="430" spans="1:15" s="166" customFormat="1" x14ac:dyDescent="0.3">
      <c r="A430" s="113">
        <f t="shared" si="12"/>
        <v>421</v>
      </c>
      <c r="B430" s="114"/>
      <c r="C430" s="115"/>
      <c r="D430" s="116"/>
      <c r="E430" s="117"/>
      <c r="F430" s="118"/>
      <c r="G430" s="105" t="str">
        <f t="shared" si="13"/>
        <v/>
      </c>
      <c r="H430" s="117"/>
      <c r="I430" s="122"/>
      <c r="J430" s="165"/>
      <c r="K430" s="122"/>
      <c r="L430" s="120"/>
      <c r="M430" s="120"/>
      <c r="N430" s="123"/>
      <c r="O430" s="122"/>
    </row>
    <row r="431" spans="1:15" s="166" customFormat="1" x14ac:dyDescent="0.3">
      <c r="A431" s="113">
        <f t="shared" si="12"/>
        <v>422</v>
      </c>
      <c r="B431" s="114"/>
      <c r="C431" s="115"/>
      <c r="D431" s="116"/>
      <c r="E431" s="117"/>
      <c r="F431" s="118"/>
      <c r="G431" s="105" t="str">
        <f t="shared" si="13"/>
        <v/>
      </c>
      <c r="H431" s="117"/>
      <c r="I431" s="122"/>
      <c r="J431" s="165"/>
      <c r="K431" s="122"/>
      <c r="L431" s="120"/>
      <c r="M431" s="120"/>
      <c r="N431" s="123"/>
      <c r="O431" s="122"/>
    </row>
    <row r="432" spans="1:15" s="166" customFormat="1" x14ac:dyDescent="0.3">
      <c r="A432" s="113">
        <f t="shared" si="12"/>
        <v>423</v>
      </c>
      <c r="B432" s="114"/>
      <c r="C432" s="115"/>
      <c r="D432" s="116"/>
      <c r="E432" s="117"/>
      <c r="F432" s="118"/>
      <c r="G432" s="105" t="str">
        <f t="shared" si="13"/>
        <v/>
      </c>
      <c r="H432" s="117"/>
      <c r="I432" s="122"/>
      <c r="J432" s="165"/>
      <c r="K432" s="122"/>
      <c r="L432" s="120"/>
      <c r="M432" s="120"/>
      <c r="N432" s="123"/>
      <c r="O432" s="122"/>
    </row>
    <row r="433" spans="1:15" s="166" customFormat="1" x14ac:dyDescent="0.3">
      <c r="A433" s="113">
        <f t="shared" si="12"/>
        <v>424</v>
      </c>
      <c r="B433" s="114"/>
      <c r="C433" s="115"/>
      <c r="D433" s="116"/>
      <c r="E433" s="117"/>
      <c r="F433" s="118"/>
      <c r="G433" s="105" t="str">
        <f t="shared" si="13"/>
        <v/>
      </c>
      <c r="H433" s="117"/>
      <c r="I433" s="122"/>
      <c r="J433" s="165"/>
      <c r="K433" s="122"/>
      <c r="L433" s="120"/>
      <c r="M433" s="120"/>
      <c r="N433" s="123"/>
      <c r="O433" s="122"/>
    </row>
    <row r="434" spans="1:15" s="166" customFormat="1" x14ac:dyDescent="0.3">
      <c r="A434" s="113">
        <f t="shared" si="12"/>
        <v>425</v>
      </c>
      <c r="B434" s="114"/>
      <c r="C434" s="115"/>
      <c r="D434" s="116"/>
      <c r="E434" s="117"/>
      <c r="F434" s="118"/>
      <c r="G434" s="105" t="str">
        <f t="shared" si="13"/>
        <v/>
      </c>
      <c r="H434" s="117"/>
      <c r="I434" s="122"/>
      <c r="J434" s="165"/>
      <c r="K434" s="122"/>
      <c r="L434" s="120"/>
      <c r="M434" s="120"/>
      <c r="N434" s="123"/>
      <c r="O434" s="109"/>
    </row>
    <row r="435" spans="1:15" s="166" customFormat="1" x14ac:dyDescent="0.3">
      <c r="A435" s="113">
        <f t="shared" si="12"/>
        <v>426</v>
      </c>
      <c r="B435" s="114"/>
      <c r="C435" s="115"/>
      <c r="D435" s="116"/>
      <c r="E435" s="117"/>
      <c r="F435" s="118"/>
      <c r="G435" s="105" t="str">
        <f t="shared" si="13"/>
        <v/>
      </c>
      <c r="H435" s="117"/>
      <c r="I435" s="122"/>
      <c r="J435" s="165"/>
      <c r="K435" s="122"/>
      <c r="L435" s="120"/>
      <c r="M435" s="120"/>
      <c r="N435" s="123"/>
      <c r="O435" s="109"/>
    </row>
    <row r="436" spans="1:15" s="166" customFormat="1" x14ac:dyDescent="0.3">
      <c r="A436" s="113">
        <f t="shared" si="12"/>
        <v>427</v>
      </c>
      <c r="B436" s="114"/>
      <c r="C436" s="115"/>
      <c r="D436" s="116"/>
      <c r="E436" s="117"/>
      <c r="F436" s="118"/>
      <c r="G436" s="105" t="str">
        <f t="shared" si="13"/>
        <v/>
      </c>
      <c r="H436" s="117"/>
      <c r="I436" s="122"/>
      <c r="J436" s="165"/>
      <c r="K436" s="122"/>
      <c r="L436" s="120"/>
      <c r="M436" s="120"/>
      <c r="N436" s="123"/>
      <c r="O436" s="109"/>
    </row>
    <row r="437" spans="1:15" s="166" customFormat="1" x14ac:dyDescent="0.3">
      <c r="A437" s="113">
        <f t="shared" si="12"/>
        <v>428</v>
      </c>
      <c r="B437" s="114"/>
      <c r="C437" s="115"/>
      <c r="D437" s="116"/>
      <c r="E437" s="117"/>
      <c r="F437" s="118"/>
      <c r="G437" s="105" t="str">
        <f t="shared" si="13"/>
        <v/>
      </c>
      <c r="H437" s="117"/>
      <c r="I437" s="122"/>
      <c r="J437" s="165"/>
      <c r="K437" s="122"/>
      <c r="L437" s="120"/>
      <c r="M437" s="120"/>
      <c r="N437" s="123"/>
      <c r="O437" s="122"/>
    </row>
    <row r="438" spans="1:15" s="166" customFormat="1" x14ac:dyDescent="0.3">
      <c r="A438" s="113">
        <f t="shared" si="12"/>
        <v>429</v>
      </c>
      <c r="B438" s="114"/>
      <c r="C438" s="115"/>
      <c r="D438" s="116"/>
      <c r="E438" s="117"/>
      <c r="F438" s="118"/>
      <c r="G438" s="105" t="str">
        <f t="shared" si="13"/>
        <v/>
      </c>
      <c r="H438" s="117"/>
      <c r="I438" s="122"/>
      <c r="J438" s="165"/>
      <c r="K438" s="122"/>
      <c r="L438" s="120"/>
      <c r="M438" s="120"/>
      <c r="N438" s="123"/>
      <c r="O438" s="122"/>
    </row>
    <row r="439" spans="1:15" s="166" customFormat="1" x14ac:dyDescent="0.3">
      <c r="A439" s="113">
        <f t="shared" si="12"/>
        <v>430</v>
      </c>
      <c r="B439" s="114"/>
      <c r="C439" s="115"/>
      <c r="D439" s="116"/>
      <c r="E439" s="117"/>
      <c r="F439" s="118"/>
      <c r="G439" s="105" t="str">
        <f t="shared" si="13"/>
        <v/>
      </c>
      <c r="H439" s="117"/>
      <c r="I439" s="122"/>
      <c r="J439" s="165"/>
      <c r="K439" s="122"/>
      <c r="L439" s="120"/>
      <c r="M439" s="120"/>
      <c r="N439" s="123"/>
      <c r="O439" s="122"/>
    </row>
    <row r="440" spans="1:15" s="166" customFormat="1" x14ac:dyDescent="0.3">
      <c r="A440" s="113">
        <f t="shared" si="12"/>
        <v>431</v>
      </c>
      <c r="B440" s="114"/>
      <c r="C440" s="115"/>
      <c r="D440" s="116"/>
      <c r="E440" s="117"/>
      <c r="F440" s="118"/>
      <c r="G440" s="105" t="str">
        <f t="shared" si="13"/>
        <v/>
      </c>
      <c r="H440" s="117"/>
      <c r="I440" s="122"/>
      <c r="J440" s="165"/>
      <c r="K440" s="122"/>
      <c r="L440" s="120"/>
      <c r="M440" s="120"/>
      <c r="N440" s="123"/>
      <c r="O440" s="122"/>
    </row>
    <row r="441" spans="1:15" s="166" customFormat="1" x14ac:dyDescent="0.3">
      <c r="A441" s="113">
        <f t="shared" si="12"/>
        <v>432</v>
      </c>
      <c r="B441" s="114"/>
      <c r="C441" s="115"/>
      <c r="D441" s="116"/>
      <c r="E441" s="117"/>
      <c r="F441" s="118"/>
      <c r="G441" s="105" t="str">
        <f t="shared" si="13"/>
        <v/>
      </c>
      <c r="H441" s="117"/>
      <c r="I441" s="122"/>
      <c r="J441" s="165"/>
      <c r="K441" s="122"/>
      <c r="L441" s="120"/>
      <c r="M441" s="120"/>
      <c r="N441" s="123"/>
      <c r="O441" s="122"/>
    </row>
    <row r="442" spans="1:15" s="166" customFormat="1" x14ac:dyDescent="0.3">
      <c r="A442" s="113">
        <f t="shared" si="12"/>
        <v>433</v>
      </c>
      <c r="B442" s="114"/>
      <c r="C442" s="115"/>
      <c r="D442" s="116"/>
      <c r="E442" s="117"/>
      <c r="F442" s="118"/>
      <c r="G442" s="105" t="str">
        <f t="shared" si="13"/>
        <v/>
      </c>
      <c r="H442" s="117"/>
      <c r="I442" s="122"/>
      <c r="J442" s="165"/>
      <c r="K442" s="122"/>
      <c r="L442" s="120"/>
      <c r="M442" s="120"/>
      <c r="N442" s="123"/>
      <c r="O442" s="109"/>
    </row>
    <row r="443" spans="1:15" s="166" customFormat="1" x14ac:dyDescent="0.3">
      <c r="A443" s="113">
        <f t="shared" si="12"/>
        <v>434</v>
      </c>
      <c r="B443" s="114"/>
      <c r="C443" s="115"/>
      <c r="D443" s="116"/>
      <c r="E443" s="117"/>
      <c r="F443" s="118"/>
      <c r="G443" s="105" t="str">
        <f t="shared" si="13"/>
        <v/>
      </c>
      <c r="H443" s="117"/>
      <c r="I443" s="122"/>
      <c r="J443" s="165"/>
      <c r="K443" s="122"/>
      <c r="L443" s="120"/>
      <c r="M443" s="120"/>
      <c r="N443" s="123"/>
      <c r="O443" s="122"/>
    </row>
    <row r="444" spans="1:15" s="166" customFormat="1" x14ac:dyDescent="0.3">
      <c r="A444" s="113">
        <f t="shared" si="12"/>
        <v>435</v>
      </c>
      <c r="B444" s="114"/>
      <c r="C444" s="115"/>
      <c r="D444" s="116"/>
      <c r="E444" s="117"/>
      <c r="F444" s="118"/>
      <c r="G444" s="105" t="str">
        <f t="shared" si="13"/>
        <v/>
      </c>
      <c r="H444" s="117"/>
      <c r="I444" s="122"/>
      <c r="J444" s="165"/>
      <c r="K444" s="122"/>
      <c r="L444" s="120"/>
      <c r="M444" s="120"/>
      <c r="N444" s="123"/>
      <c r="O444" s="109"/>
    </row>
    <row r="445" spans="1:15" s="166" customFormat="1" x14ac:dyDescent="0.3">
      <c r="A445" s="113">
        <f t="shared" si="12"/>
        <v>436</v>
      </c>
      <c r="B445" s="114"/>
      <c r="C445" s="115"/>
      <c r="D445" s="116"/>
      <c r="E445" s="117"/>
      <c r="F445" s="118"/>
      <c r="G445" s="105" t="str">
        <f t="shared" si="13"/>
        <v/>
      </c>
      <c r="H445" s="117"/>
      <c r="I445" s="122"/>
      <c r="J445" s="165"/>
      <c r="K445" s="122"/>
      <c r="L445" s="120"/>
      <c r="M445" s="120"/>
      <c r="N445" s="123"/>
      <c r="O445" s="109"/>
    </row>
    <row r="446" spans="1:15" s="166" customFormat="1" x14ac:dyDescent="0.3">
      <c r="A446" s="113">
        <f t="shared" si="12"/>
        <v>437</v>
      </c>
      <c r="B446" s="114"/>
      <c r="C446" s="115"/>
      <c r="D446" s="116"/>
      <c r="E446" s="117"/>
      <c r="F446" s="118"/>
      <c r="G446" s="105" t="str">
        <f t="shared" si="13"/>
        <v/>
      </c>
      <c r="H446" s="117"/>
      <c r="I446" s="122"/>
      <c r="J446" s="165"/>
      <c r="K446" s="122"/>
      <c r="L446" s="120"/>
      <c r="M446" s="120"/>
      <c r="N446" s="123"/>
      <c r="O446" s="109"/>
    </row>
    <row r="447" spans="1:15" s="166" customFormat="1" x14ac:dyDescent="0.3">
      <c r="A447" s="113">
        <f t="shared" si="12"/>
        <v>438</v>
      </c>
      <c r="B447" s="114"/>
      <c r="C447" s="115"/>
      <c r="D447" s="116"/>
      <c r="E447" s="117"/>
      <c r="F447" s="118"/>
      <c r="G447" s="105" t="str">
        <f t="shared" si="13"/>
        <v/>
      </c>
      <c r="H447" s="117"/>
      <c r="I447" s="122"/>
      <c r="J447" s="165"/>
      <c r="K447" s="122"/>
      <c r="L447" s="120"/>
      <c r="M447" s="120"/>
      <c r="N447" s="123"/>
      <c r="O447" s="109"/>
    </row>
    <row r="448" spans="1:15" s="166" customFormat="1" x14ac:dyDescent="0.3">
      <c r="A448" s="113">
        <f t="shared" si="12"/>
        <v>439</v>
      </c>
      <c r="B448" s="114"/>
      <c r="C448" s="115"/>
      <c r="D448" s="116"/>
      <c r="E448" s="117"/>
      <c r="F448" s="118"/>
      <c r="G448" s="105" t="str">
        <f t="shared" si="13"/>
        <v/>
      </c>
      <c r="H448" s="117"/>
      <c r="I448" s="122"/>
      <c r="J448" s="165"/>
      <c r="K448" s="122"/>
      <c r="L448" s="120"/>
      <c r="M448" s="120"/>
      <c r="N448" s="123"/>
      <c r="O448" s="122"/>
    </row>
    <row r="449" spans="1:15" s="166" customFormat="1" x14ac:dyDescent="0.3">
      <c r="A449" s="113">
        <f t="shared" si="12"/>
        <v>440</v>
      </c>
      <c r="B449" s="114"/>
      <c r="C449" s="115"/>
      <c r="D449" s="116"/>
      <c r="E449" s="117"/>
      <c r="F449" s="118"/>
      <c r="G449" s="105" t="str">
        <f t="shared" si="13"/>
        <v/>
      </c>
      <c r="H449" s="117"/>
      <c r="I449" s="122"/>
      <c r="J449" s="165"/>
      <c r="K449" s="122"/>
      <c r="L449" s="120"/>
      <c r="M449" s="120"/>
      <c r="N449" s="123"/>
      <c r="O449" s="122"/>
    </row>
    <row r="450" spans="1:15" s="166" customFormat="1" x14ac:dyDescent="0.3">
      <c r="A450" s="113">
        <f t="shared" si="12"/>
        <v>441</v>
      </c>
      <c r="B450" s="114"/>
      <c r="C450" s="115"/>
      <c r="D450" s="116"/>
      <c r="E450" s="117"/>
      <c r="F450" s="118"/>
      <c r="G450" s="105" t="str">
        <f t="shared" si="13"/>
        <v/>
      </c>
      <c r="H450" s="117"/>
      <c r="I450" s="122"/>
      <c r="J450" s="165"/>
      <c r="K450" s="122"/>
      <c r="L450" s="120"/>
      <c r="M450" s="120"/>
      <c r="N450" s="123"/>
      <c r="O450" s="122"/>
    </row>
    <row r="451" spans="1:15" s="166" customFormat="1" x14ac:dyDescent="0.3">
      <c r="A451" s="113">
        <f t="shared" si="12"/>
        <v>442</v>
      </c>
      <c r="B451" s="114"/>
      <c r="C451" s="115"/>
      <c r="D451" s="116"/>
      <c r="E451" s="117"/>
      <c r="F451" s="118"/>
      <c r="G451" s="105" t="str">
        <f t="shared" si="13"/>
        <v/>
      </c>
      <c r="H451" s="117"/>
      <c r="I451" s="122"/>
      <c r="J451" s="165"/>
      <c r="K451" s="122"/>
      <c r="L451" s="120"/>
      <c r="M451" s="120"/>
      <c r="N451" s="123"/>
      <c r="O451" s="122"/>
    </row>
    <row r="452" spans="1:15" s="166" customFormat="1" x14ac:dyDescent="0.3">
      <c r="A452" s="113">
        <f t="shared" si="12"/>
        <v>443</v>
      </c>
      <c r="B452" s="114"/>
      <c r="C452" s="115"/>
      <c r="D452" s="116"/>
      <c r="E452" s="117"/>
      <c r="F452" s="118"/>
      <c r="G452" s="105" t="str">
        <f t="shared" si="13"/>
        <v/>
      </c>
      <c r="H452" s="117"/>
      <c r="I452" s="122"/>
      <c r="J452" s="165"/>
      <c r="K452" s="122"/>
      <c r="L452" s="120"/>
      <c r="M452" s="120"/>
      <c r="N452" s="123"/>
      <c r="O452" s="122"/>
    </row>
    <row r="453" spans="1:15" s="166" customFormat="1" x14ac:dyDescent="0.3">
      <c r="A453" s="113">
        <f t="shared" si="12"/>
        <v>444</v>
      </c>
      <c r="B453" s="114"/>
      <c r="C453" s="115"/>
      <c r="D453" s="116"/>
      <c r="E453" s="117"/>
      <c r="F453" s="118"/>
      <c r="G453" s="105" t="str">
        <f t="shared" si="13"/>
        <v/>
      </c>
      <c r="H453" s="117"/>
      <c r="I453" s="122"/>
      <c r="J453" s="165"/>
      <c r="K453" s="122"/>
      <c r="L453" s="120"/>
      <c r="M453" s="120"/>
      <c r="N453" s="123"/>
      <c r="O453" s="122"/>
    </row>
    <row r="454" spans="1:15" s="166" customFormat="1" x14ac:dyDescent="0.3">
      <c r="A454" s="113">
        <f t="shared" si="12"/>
        <v>445</v>
      </c>
      <c r="B454" s="114"/>
      <c r="C454" s="115"/>
      <c r="D454" s="116"/>
      <c r="E454" s="117"/>
      <c r="F454" s="118"/>
      <c r="G454" s="105" t="str">
        <f t="shared" si="13"/>
        <v/>
      </c>
      <c r="H454" s="117"/>
      <c r="I454" s="122"/>
      <c r="J454" s="165"/>
      <c r="K454" s="122"/>
      <c r="L454" s="120"/>
      <c r="M454" s="120"/>
      <c r="N454" s="123"/>
      <c r="O454" s="122"/>
    </row>
    <row r="455" spans="1:15" s="166" customFormat="1" x14ac:dyDescent="0.3">
      <c r="A455" s="113">
        <f t="shared" si="12"/>
        <v>446</v>
      </c>
      <c r="B455" s="114"/>
      <c r="C455" s="115"/>
      <c r="D455" s="116"/>
      <c r="E455" s="117"/>
      <c r="F455" s="118"/>
      <c r="G455" s="105" t="str">
        <f t="shared" si="13"/>
        <v/>
      </c>
      <c r="H455" s="117"/>
      <c r="I455" s="122"/>
      <c r="J455" s="165"/>
      <c r="K455" s="122"/>
      <c r="L455" s="120"/>
      <c r="M455" s="120"/>
      <c r="N455" s="123"/>
      <c r="O455" s="122"/>
    </row>
    <row r="456" spans="1:15" s="166" customFormat="1" x14ac:dyDescent="0.3">
      <c r="A456" s="113">
        <f t="shared" si="12"/>
        <v>447</v>
      </c>
      <c r="B456" s="114"/>
      <c r="C456" s="115"/>
      <c r="D456" s="116"/>
      <c r="E456" s="117"/>
      <c r="F456" s="118"/>
      <c r="G456" s="105" t="str">
        <f t="shared" si="13"/>
        <v/>
      </c>
      <c r="H456" s="117"/>
      <c r="I456" s="122"/>
      <c r="J456" s="165"/>
      <c r="K456" s="122"/>
      <c r="L456" s="120"/>
      <c r="M456" s="120"/>
      <c r="N456" s="123"/>
      <c r="O456" s="122"/>
    </row>
    <row r="457" spans="1:15" s="166" customFormat="1" x14ac:dyDescent="0.3">
      <c r="A457" s="113">
        <f t="shared" si="12"/>
        <v>448</v>
      </c>
      <c r="B457" s="114"/>
      <c r="C457" s="115"/>
      <c r="D457" s="116"/>
      <c r="E457" s="117"/>
      <c r="F457" s="118"/>
      <c r="G457" s="105" t="str">
        <f t="shared" si="13"/>
        <v/>
      </c>
      <c r="H457" s="117"/>
      <c r="I457" s="122"/>
      <c r="J457" s="165"/>
      <c r="K457" s="122"/>
      <c r="L457" s="120"/>
      <c r="M457" s="120"/>
      <c r="N457" s="123"/>
      <c r="O457" s="122"/>
    </row>
    <row r="458" spans="1:15" s="166" customFormat="1" x14ac:dyDescent="0.3">
      <c r="A458" s="113">
        <f t="shared" si="12"/>
        <v>449</v>
      </c>
      <c r="B458" s="114"/>
      <c r="C458" s="115"/>
      <c r="D458" s="116"/>
      <c r="E458" s="117"/>
      <c r="F458" s="118"/>
      <c r="G458" s="105" t="str">
        <f t="shared" si="13"/>
        <v/>
      </c>
      <c r="H458" s="117"/>
      <c r="I458" s="122"/>
      <c r="J458" s="165"/>
      <c r="K458" s="122"/>
      <c r="L458" s="120"/>
      <c r="M458" s="120"/>
      <c r="N458" s="123"/>
      <c r="O458" s="122"/>
    </row>
    <row r="459" spans="1:15" s="166" customFormat="1" x14ac:dyDescent="0.3">
      <c r="A459" s="113">
        <f t="shared" ref="A459:A522" si="14">A458+1</f>
        <v>450</v>
      </c>
      <c r="B459" s="114"/>
      <c r="C459" s="115"/>
      <c r="D459" s="116"/>
      <c r="E459" s="117"/>
      <c r="F459" s="118"/>
      <c r="G459" s="105" t="str">
        <f t="shared" ref="G459:G522" si="15">IF(E459&lt;&gt;"",IF(D459&lt;&gt;"",D459&amp;"-"&amp;E459&amp;"-"&amp;TEXT(F459,"000"),E459&amp;"-"&amp;TEXT(F459,"000")),"")</f>
        <v/>
      </c>
      <c r="H459" s="117"/>
      <c r="I459" s="122"/>
      <c r="J459" s="165"/>
      <c r="K459" s="122"/>
      <c r="L459" s="120"/>
      <c r="M459" s="120"/>
      <c r="N459" s="123"/>
      <c r="O459" s="122"/>
    </row>
    <row r="460" spans="1:15" s="166" customFormat="1" x14ac:dyDescent="0.3">
      <c r="A460" s="113">
        <f t="shared" si="14"/>
        <v>451</v>
      </c>
      <c r="B460" s="114"/>
      <c r="C460" s="115"/>
      <c r="D460" s="116"/>
      <c r="E460" s="117"/>
      <c r="F460" s="118"/>
      <c r="G460" s="105" t="str">
        <f t="shared" si="15"/>
        <v/>
      </c>
      <c r="H460" s="117"/>
      <c r="I460" s="122"/>
      <c r="J460" s="165"/>
      <c r="K460" s="122"/>
      <c r="L460" s="120"/>
      <c r="M460" s="120"/>
      <c r="N460" s="123"/>
      <c r="O460" s="109"/>
    </row>
    <row r="461" spans="1:15" s="166" customFormat="1" x14ac:dyDescent="0.3">
      <c r="A461" s="113">
        <f t="shared" si="14"/>
        <v>452</v>
      </c>
      <c r="B461" s="114"/>
      <c r="C461" s="115"/>
      <c r="D461" s="116"/>
      <c r="E461" s="117"/>
      <c r="F461" s="118"/>
      <c r="G461" s="105" t="str">
        <f t="shared" si="15"/>
        <v/>
      </c>
      <c r="H461" s="117"/>
      <c r="I461" s="122"/>
      <c r="J461" s="165"/>
      <c r="K461" s="122"/>
      <c r="L461" s="120"/>
      <c r="M461" s="120"/>
      <c r="N461" s="123"/>
      <c r="O461" s="122"/>
    </row>
    <row r="462" spans="1:15" s="166" customFormat="1" x14ac:dyDescent="0.3">
      <c r="A462" s="113">
        <f t="shared" si="14"/>
        <v>453</v>
      </c>
      <c r="B462" s="114"/>
      <c r="C462" s="115"/>
      <c r="D462" s="116"/>
      <c r="E462" s="117"/>
      <c r="F462" s="118"/>
      <c r="G462" s="105" t="str">
        <f t="shared" si="15"/>
        <v/>
      </c>
      <c r="H462" s="117"/>
      <c r="I462" s="122"/>
      <c r="J462" s="165"/>
      <c r="K462" s="122"/>
      <c r="L462" s="120"/>
      <c r="M462" s="120"/>
      <c r="N462" s="123"/>
      <c r="O462" s="122"/>
    </row>
    <row r="463" spans="1:15" s="166" customFormat="1" x14ac:dyDescent="0.3">
      <c r="A463" s="113">
        <f t="shared" si="14"/>
        <v>454</v>
      </c>
      <c r="B463" s="114"/>
      <c r="C463" s="115"/>
      <c r="D463" s="116"/>
      <c r="E463" s="117"/>
      <c r="F463" s="118"/>
      <c r="G463" s="105" t="str">
        <f t="shared" si="15"/>
        <v/>
      </c>
      <c r="H463" s="117"/>
      <c r="I463" s="122"/>
      <c r="J463" s="165"/>
      <c r="K463" s="122"/>
      <c r="L463" s="120"/>
      <c r="M463" s="120"/>
      <c r="N463" s="123"/>
      <c r="O463" s="122"/>
    </row>
    <row r="464" spans="1:15" s="166" customFormat="1" x14ac:dyDescent="0.3">
      <c r="A464" s="113">
        <f t="shared" si="14"/>
        <v>455</v>
      </c>
      <c r="B464" s="114"/>
      <c r="C464" s="115"/>
      <c r="D464" s="116"/>
      <c r="E464" s="117"/>
      <c r="F464" s="118"/>
      <c r="G464" s="105" t="str">
        <f t="shared" si="15"/>
        <v/>
      </c>
      <c r="H464" s="117"/>
      <c r="I464" s="122"/>
      <c r="J464" s="165"/>
      <c r="K464" s="122"/>
      <c r="L464" s="120"/>
      <c r="M464" s="120"/>
      <c r="N464" s="123"/>
      <c r="O464" s="122"/>
    </row>
    <row r="465" spans="1:15" s="166" customFormat="1" x14ac:dyDescent="0.3">
      <c r="A465" s="113">
        <f t="shared" si="14"/>
        <v>456</v>
      </c>
      <c r="B465" s="114"/>
      <c r="C465" s="115"/>
      <c r="D465" s="116"/>
      <c r="E465" s="117"/>
      <c r="F465" s="118"/>
      <c r="G465" s="105" t="str">
        <f t="shared" si="15"/>
        <v/>
      </c>
      <c r="H465" s="117"/>
      <c r="I465" s="122"/>
      <c r="J465" s="165"/>
      <c r="K465" s="122"/>
      <c r="L465" s="120"/>
      <c r="M465" s="120"/>
      <c r="N465" s="123"/>
      <c r="O465" s="122"/>
    </row>
    <row r="466" spans="1:15" s="166" customFormat="1" x14ac:dyDescent="0.3">
      <c r="A466" s="113">
        <f t="shared" si="14"/>
        <v>457</v>
      </c>
      <c r="B466" s="114"/>
      <c r="C466" s="115"/>
      <c r="D466" s="116"/>
      <c r="E466" s="117"/>
      <c r="F466" s="118"/>
      <c r="G466" s="105" t="str">
        <f t="shared" si="15"/>
        <v/>
      </c>
      <c r="H466" s="117"/>
      <c r="I466" s="122"/>
      <c r="J466" s="165"/>
      <c r="K466" s="122"/>
      <c r="L466" s="120"/>
      <c r="M466" s="120"/>
      <c r="N466" s="123"/>
      <c r="O466" s="122"/>
    </row>
    <row r="467" spans="1:15" s="166" customFormat="1" x14ac:dyDescent="0.3">
      <c r="A467" s="113">
        <f t="shared" si="14"/>
        <v>458</v>
      </c>
      <c r="B467" s="114"/>
      <c r="C467" s="115"/>
      <c r="D467" s="116"/>
      <c r="E467" s="117"/>
      <c r="F467" s="118"/>
      <c r="G467" s="105" t="str">
        <f t="shared" si="15"/>
        <v/>
      </c>
      <c r="H467" s="117"/>
      <c r="I467" s="122"/>
      <c r="J467" s="165"/>
      <c r="K467" s="122"/>
      <c r="L467" s="120"/>
      <c r="M467" s="120"/>
      <c r="N467" s="123"/>
      <c r="O467" s="122"/>
    </row>
    <row r="468" spans="1:15" s="166" customFormat="1" x14ac:dyDescent="0.3">
      <c r="A468" s="113">
        <f t="shared" si="14"/>
        <v>459</v>
      </c>
      <c r="B468" s="114"/>
      <c r="C468" s="115"/>
      <c r="D468" s="116"/>
      <c r="E468" s="117"/>
      <c r="F468" s="118"/>
      <c r="G468" s="105" t="str">
        <f t="shared" si="15"/>
        <v/>
      </c>
      <c r="H468" s="117"/>
      <c r="I468" s="122"/>
      <c r="J468" s="165"/>
      <c r="K468" s="122"/>
      <c r="L468" s="120"/>
      <c r="M468" s="120"/>
      <c r="N468" s="123"/>
      <c r="O468" s="122"/>
    </row>
    <row r="469" spans="1:15" s="166" customFormat="1" x14ac:dyDescent="0.3">
      <c r="A469" s="113">
        <f t="shared" si="14"/>
        <v>460</v>
      </c>
      <c r="B469" s="114"/>
      <c r="C469" s="115"/>
      <c r="D469" s="116"/>
      <c r="E469" s="117"/>
      <c r="F469" s="118"/>
      <c r="G469" s="105" t="str">
        <f t="shared" si="15"/>
        <v/>
      </c>
      <c r="H469" s="117"/>
      <c r="I469" s="122"/>
      <c r="J469" s="165"/>
      <c r="K469" s="122"/>
      <c r="L469" s="120"/>
      <c r="M469" s="120"/>
      <c r="N469" s="123"/>
      <c r="O469" s="122"/>
    </row>
    <row r="470" spans="1:15" s="166" customFormat="1" x14ac:dyDescent="0.3">
      <c r="A470" s="113">
        <f t="shared" si="14"/>
        <v>461</v>
      </c>
      <c r="B470" s="114"/>
      <c r="C470" s="115"/>
      <c r="D470" s="116"/>
      <c r="E470" s="117"/>
      <c r="F470" s="118"/>
      <c r="G470" s="105" t="str">
        <f t="shared" si="15"/>
        <v/>
      </c>
      <c r="H470" s="117"/>
      <c r="I470" s="122"/>
      <c r="J470" s="165"/>
      <c r="K470" s="122"/>
      <c r="L470" s="120"/>
      <c r="M470" s="120"/>
      <c r="N470" s="123"/>
      <c r="O470" s="122"/>
    </row>
    <row r="471" spans="1:15" s="166" customFormat="1" x14ac:dyDescent="0.3">
      <c r="A471" s="113">
        <f t="shared" si="14"/>
        <v>462</v>
      </c>
      <c r="B471" s="114"/>
      <c r="C471" s="115"/>
      <c r="D471" s="116"/>
      <c r="E471" s="117"/>
      <c r="F471" s="118"/>
      <c r="G471" s="105" t="str">
        <f t="shared" si="15"/>
        <v/>
      </c>
      <c r="H471" s="117"/>
      <c r="I471" s="122"/>
      <c r="J471" s="165"/>
      <c r="K471" s="122"/>
      <c r="L471" s="120"/>
      <c r="M471" s="120"/>
      <c r="N471" s="123"/>
      <c r="O471" s="122"/>
    </row>
    <row r="472" spans="1:15" s="166" customFormat="1" x14ac:dyDescent="0.3">
      <c r="A472" s="113">
        <f t="shared" si="14"/>
        <v>463</v>
      </c>
      <c r="B472" s="114"/>
      <c r="C472" s="115"/>
      <c r="D472" s="116"/>
      <c r="E472" s="117"/>
      <c r="F472" s="118"/>
      <c r="G472" s="105" t="str">
        <f t="shared" si="15"/>
        <v/>
      </c>
      <c r="H472" s="117"/>
      <c r="I472" s="122"/>
      <c r="J472" s="165"/>
      <c r="K472" s="122"/>
      <c r="L472" s="120"/>
      <c r="M472" s="120"/>
      <c r="N472" s="123"/>
      <c r="O472" s="122"/>
    </row>
    <row r="473" spans="1:15" s="166" customFormat="1" x14ac:dyDescent="0.3">
      <c r="A473" s="113">
        <f t="shared" si="14"/>
        <v>464</v>
      </c>
      <c r="B473" s="114"/>
      <c r="C473" s="115"/>
      <c r="D473" s="116"/>
      <c r="E473" s="117"/>
      <c r="F473" s="118"/>
      <c r="G473" s="105" t="str">
        <f t="shared" si="15"/>
        <v/>
      </c>
      <c r="H473" s="117"/>
      <c r="I473" s="122"/>
      <c r="J473" s="165"/>
      <c r="K473" s="122"/>
      <c r="L473" s="120"/>
      <c r="M473" s="120"/>
      <c r="N473" s="123"/>
      <c r="O473" s="122"/>
    </row>
    <row r="474" spans="1:15" s="166" customFormat="1" x14ac:dyDescent="0.3">
      <c r="A474" s="113">
        <f t="shared" si="14"/>
        <v>465</v>
      </c>
      <c r="B474" s="114"/>
      <c r="C474" s="115"/>
      <c r="D474" s="116"/>
      <c r="E474" s="117"/>
      <c r="F474" s="118"/>
      <c r="G474" s="105" t="str">
        <f t="shared" si="15"/>
        <v/>
      </c>
      <c r="H474" s="117"/>
      <c r="I474" s="122"/>
      <c r="J474" s="165"/>
      <c r="K474" s="122"/>
      <c r="L474" s="120"/>
      <c r="M474" s="120"/>
      <c r="N474" s="123"/>
      <c r="O474" s="109"/>
    </row>
    <row r="475" spans="1:15" s="166" customFormat="1" x14ac:dyDescent="0.3">
      <c r="A475" s="113">
        <f t="shared" si="14"/>
        <v>466</v>
      </c>
      <c r="B475" s="114"/>
      <c r="C475" s="115"/>
      <c r="D475" s="116"/>
      <c r="E475" s="117"/>
      <c r="F475" s="118"/>
      <c r="G475" s="105" t="str">
        <f t="shared" si="15"/>
        <v/>
      </c>
      <c r="H475" s="117"/>
      <c r="I475" s="122"/>
      <c r="J475" s="165"/>
      <c r="K475" s="122"/>
      <c r="L475" s="120"/>
      <c r="M475" s="120"/>
      <c r="N475" s="123"/>
      <c r="O475" s="122"/>
    </row>
    <row r="476" spans="1:15" s="166" customFormat="1" x14ac:dyDescent="0.3">
      <c r="A476" s="113">
        <f t="shared" si="14"/>
        <v>467</v>
      </c>
      <c r="B476" s="114"/>
      <c r="C476" s="115"/>
      <c r="D476" s="116"/>
      <c r="E476" s="117"/>
      <c r="F476" s="118"/>
      <c r="G476" s="105" t="str">
        <f t="shared" si="15"/>
        <v/>
      </c>
      <c r="H476" s="117"/>
      <c r="I476" s="122"/>
      <c r="J476" s="165"/>
      <c r="K476" s="122"/>
      <c r="L476" s="120"/>
      <c r="M476" s="120"/>
      <c r="N476" s="123"/>
      <c r="O476" s="122"/>
    </row>
    <row r="477" spans="1:15" s="166" customFormat="1" x14ac:dyDescent="0.3">
      <c r="A477" s="113">
        <f t="shared" si="14"/>
        <v>468</v>
      </c>
      <c r="B477" s="114"/>
      <c r="C477" s="115"/>
      <c r="D477" s="116"/>
      <c r="E477" s="117"/>
      <c r="F477" s="118"/>
      <c r="G477" s="105" t="str">
        <f t="shared" si="15"/>
        <v/>
      </c>
      <c r="H477" s="117"/>
      <c r="I477" s="122"/>
      <c r="J477" s="165"/>
      <c r="K477" s="122"/>
      <c r="L477" s="120"/>
      <c r="M477" s="120"/>
      <c r="N477" s="123"/>
      <c r="O477" s="109"/>
    </row>
    <row r="478" spans="1:15" s="166" customFormat="1" x14ac:dyDescent="0.3">
      <c r="A478" s="113">
        <f t="shared" si="14"/>
        <v>469</v>
      </c>
      <c r="B478" s="114"/>
      <c r="C478" s="115"/>
      <c r="D478" s="116"/>
      <c r="E478" s="117"/>
      <c r="F478" s="118"/>
      <c r="G478" s="105" t="str">
        <f t="shared" si="15"/>
        <v/>
      </c>
      <c r="H478" s="117"/>
      <c r="I478" s="122"/>
      <c r="J478" s="165"/>
      <c r="K478" s="122"/>
      <c r="L478" s="120"/>
      <c r="M478" s="120"/>
      <c r="N478" s="123"/>
      <c r="O478" s="109"/>
    </row>
    <row r="479" spans="1:15" s="166" customFormat="1" x14ac:dyDescent="0.3">
      <c r="A479" s="113">
        <f t="shared" si="14"/>
        <v>470</v>
      </c>
      <c r="B479" s="114"/>
      <c r="C479" s="115"/>
      <c r="D479" s="116"/>
      <c r="E479" s="117"/>
      <c r="F479" s="118"/>
      <c r="G479" s="105" t="str">
        <f t="shared" si="15"/>
        <v/>
      </c>
      <c r="H479" s="117"/>
      <c r="I479" s="122"/>
      <c r="J479" s="165"/>
      <c r="K479" s="122"/>
      <c r="L479" s="120"/>
      <c r="M479" s="120"/>
      <c r="N479" s="123"/>
      <c r="O479" s="109"/>
    </row>
    <row r="480" spans="1:15" s="166" customFormat="1" x14ac:dyDescent="0.3">
      <c r="A480" s="113">
        <f t="shared" si="14"/>
        <v>471</v>
      </c>
      <c r="B480" s="114"/>
      <c r="C480" s="115"/>
      <c r="D480" s="116"/>
      <c r="E480" s="117"/>
      <c r="F480" s="118"/>
      <c r="G480" s="105" t="str">
        <f t="shared" si="15"/>
        <v/>
      </c>
      <c r="H480" s="117"/>
      <c r="I480" s="122"/>
      <c r="J480" s="165"/>
      <c r="K480" s="122"/>
      <c r="L480" s="120"/>
      <c r="M480" s="120"/>
      <c r="N480" s="123"/>
      <c r="O480" s="109"/>
    </row>
    <row r="481" spans="1:15" s="166" customFormat="1" x14ac:dyDescent="0.3">
      <c r="A481" s="113">
        <f t="shared" si="14"/>
        <v>472</v>
      </c>
      <c r="B481" s="114"/>
      <c r="C481" s="115"/>
      <c r="D481" s="116"/>
      <c r="E481" s="117"/>
      <c r="F481" s="118"/>
      <c r="G481" s="105" t="str">
        <f t="shared" si="15"/>
        <v/>
      </c>
      <c r="H481" s="117"/>
      <c r="I481" s="122"/>
      <c r="J481" s="165"/>
      <c r="K481" s="122"/>
      <c r="L481" s="120"/>
      <c r="M481" s="120"/>
      <c r="N481" s="123"/>
      <c r="O481" s="109"/>
    </row>
    <row r="482" spans="1:15" s="166" customFormat="1" x14ac:dyDescent="0.3">
      <c r="A482" s="113">
        <f t="shared" si="14"/>
        <v>473</v>
      </c>
      <c r="B482" s="114"/>
      <c r="C482" s="115"/>
      <c r="D482" s="116"/>
      <c r="E482" s="117"/>
      <c r="F482" s="118"/>
      <c r="G482" s="105" t="str">
        <f t="shared" si="15"/>
        <v/>
      </c>
      <c r="H482" s="117"/>
      <c r="I482" s="122"/>
      <c r="J482" s="165"/>
      <c r="K482" s="122"/>
      <c r="L482" s="120"/>
      <c r="M482" s="120"/>
      <c r="N482" s="123"/>
      <c r="O482" s="122"/>
    </row>
    <row r="483" spans="1:15" s="166" customFormat="1" x14ac:dyDescent="0.3">
      <c r="A483" s="113">
        <f t="shared" si="14"/>
        <v>474</v>
      </c>
      <c r="B483" s="114"/>
      <c r="C483" s="115"/>
      <c r="D483" s="116"/>
      <c r="E483" s="117"/>
      <c r="F483" s="118"/>
      <c r="G483" s="105" t="str">
        <f t="shared" si="15"/>
        <v/>
      </c>
      <c r="H483" s="117"/>
      <c r="I483" s="122"/>
      <c r="J483" s="165"/>
      <c r="K483" s="122"/>
      <c r="L483" s="120"/>
      <c r="M483" s="120"/>
      <c r="N483" s="123"/>
      <c r="O483" s="122"/>
    </row>
    <row r="484" spans="1:15" s="166" customFormat="1" x14ac:dyDescent="0.3">
      <c r="A484" s="113">
        <f t="shared" si="14"/>
        <v>475</v>
      </c>
      <c r="B484" s="114"/>
      <c r="C484" s="115"/>
      <c r="D484" s="116"/>
      <c r="E484" s="117"/>
      <c r="F484" s="118"/>
      <c r="G484" s="105" t="str">
        <f t="shared" si="15"/>
        <v/>
      </c>
      <c r="H484" s="117"/>
      <c r="I484" s="122"/>
      <c r="J484" s="165"/>
      <c r="K484" s="122"/>
      <c r="L484" s="120"/>
      <c r="M484" s="120"/>
      <c r="N484" s="123"/>
      <c r="O484" s="122"/>
    </row>
    <row r="485" spans="1:15" s="166" customFormat="1" x14ac:dyDescent="0.3">
      <c r="A485" s="113">
        <f t="shared" si="14"/>
        <v>476</v>
      </c>
      <c r="B485" s="114"/>
      <c r="C485" s="115"/>
      <c r="D485" s="116"/>
      <c r="E485" s="117"/>
      <c r="F485" s="118"/>
      <c r="G485" s="105" t="str">
        <f t="shared" si="15"/>
        <v/>
      </c>
      <c r="H485" s="117"/>
      <c r="I485" s="122"/>
      <c r="J485" s="165"/>
      <c r="K485" s="122"/>
      <c r="L485" s="120"/>
      <c r="M485" s="120"/>
      <c r="N485" s="123"/>
      <c r="O485" s="109"/>
    </row>
    <row r="486" spans="1:15" s="166" customFormat="1" x14ac:dyDescent="0.3">
      <c r="A486" s="113">
        <f t="shared" si="14"/>
        <v>477</v>
      </c>
      <c r="B486" s="114"/>
      <c r="C486" s="115"/>
      <c r="D486" s="116"/>
      <c r="E486" s="117"/>
      <c r="F486" s="118"/>
      <c r="G486" s="105" t="str">
        <f t="shared" si="15"/>
        <v/>
      </c>
      <c r="H486" s="117"/>
      <c r="I486" s="122"/>
      <c r="J486" s="165"/>
      <c r="K486" s="122"/>
      <c r="L486" s="120"/>
      <c r="M486" s="120"/>
      <c r="N486" s="123"/>
      <c r="O486" s="109"/>
    </row>
    <row r="487" spans="1:15" s="166" customFormat="1" x14ac:dyDescent="0.3">
      <c r="A487" s="113">
        <f t="shared" si="14"/>
        <v>478</v>
      </c>
      <c r="B487" s="114"/>
      <c r="C487" s="115"/>
      <c r="D487" s="116"/>
      <c r="E487" s="117"/>
      <c r="F487" s="118"/>
      <c r="G487" s="105" t="str">
        <f t="shared" si="15"/>
        <v/>
      </c>
      <c r="H487" s="117"/>
      <c r="I487" s="122"/>
      <c r="J487" s="165"/>
      <c r="K487" s="122"/>
      <c r="L487" s="120"/>
      <c r="M487" s="120"/>
      <c r="N487" s="123"/>
      <c r="O487" s="109"/>
    </row>
    <row r="488" spans="1:15" s="166" customFormat="1" x14ac:dyDescent="0.3">
      <c r="A488" s="113">
        <f t="shared" si="14"/>
        <v>479</v>
      </c>
      <c r="B488" s="114"/>
      <c r="C488" s="115"/>
      <c r="D488" s="116"/>
      <c r="E488" s="117"/>
      <c r="F488" s="118"/>
      <c r="G488" s="105" t="str">
        <f t="shared" si="15"/>
        <v/>
      </c>
      <c r="H488" s="117"/>
      <c r="I488" s="122"/>
      <c r="J488" s="165"/>
      <c r="K488" s="122"/>
      <c r="L488" s="120"/>
      <c r="M488" s="120"/>
      <c r="N488" s="123"/>
      <c r="O488" s="122"/>
    </row>
    <row r="489" spans="1:15" s="166" customFormat="1" x14ac:dyDescent="0.3">
      <c r="A489" s="113">
        <f t="shared" si="14"/>
        <v>480</v>
      </c>
      <c r="B489" s="114"/>
      <c r="C489" s="115"/>
      <c r="D489" s="116"/>
      <c r="E489" s="117"/>
      <c r="F489" s="118"/>
      <c r="G489" s="105" t="str">
        <f t="shared" si="15"/>
        <v/>
      </c>
      <c r="H489" s="117"/>
      <c r="I489" s="122"/>
      <c r="J489" s="165"/>
      <c r="K489" s="122"/>
      <c r="L489" s="120"/>
      <c r="M489" s="120"/>
      <c r="N489" s="123"/>
      <c r="O489" s="122"/>
    </row>
    <row r="490" spans="1:15" s="166" customFormat="1" x14ac:dyDescent="0.3">
      <c r="A490" s="113">
        <f t="shared" si="14"/>
        <v>481</v>
      </c>
      <c r="B490" s="114"/>
      <c r="C490" s="115"/>
      <c r="D490" s="116"/>
      <c r="E490" s="117"/>
      <c r="F490" s="118"/>
      <c r="G490" s="105" t="str">
        <f t="shared" si="15"/>
        <v/>
      </c>
      <c r="H490" s="117"/>
      <c r="I490" s="122"/>
      <c r="J490" s="165"/>
      <c r="K490" s="122"/>
      <c r="L490" s="120"/>
      <c r="M490" s="120"/>
      <c r="N490" s="123"/>
      <c r="O490" s="109"/>
    </row>
    <row r="491" spans="1:15" s="166" customFormat="1" x14ac:dyDescent="0.3">
      <c r="A491" s="113">
        <f t="shared" si="14"/>
        <v>482</v>
      </c>
      <c r="B491" s="114"/>
      <c r="C491" s="115"/>
      <c r="D491" s="116"/>
      <c r="E491" s="117"/>
      <c r="F491" s="118"/>
      <c r="G491" s="105" t="str">
        <f t="shared" si="15"/>
        <v/>
      </c>
      <c r="H491" s="117"/>
      <c r="I491" s="122"/>
      <c r="J491" s="165"/>
      <c r="K491" s="122"/>
      <c r="L491" s="120"/>
      <c r="M491" s="120"/>
      <c r="N491" s="123"/>
      <c r="O491" s="109"/>
    </row>
    <row r="492" spans="1:15" s="166" customFormat="1" x14ac:dyDescent="0.3">
      <c r="A492" s="113">
        <f t="shared" si="14"/>
        <v>483</v>
      </c>
      <c r="B492" s="114"/>
      <c r="C492" s="115"/>
      <c r="D492" s="116"/>
      <c r="E492" s="117"/>
      <c r="F492" s="118"/>
      <c r="G492" s="105" t="str">
        <f t="shared" si="15"/>
        <v/>
      </c>
      <c r="H492" s="117"/>
      <c r="I492" s="122"/>
      <c r="J492" s="165"/>
      <c r="K492" s="122"/>
      <c r="L492" s="120"/>
      <c r="M492" s="120"/>
      <c r="N492" s="123"/>
      <c r="O492" s="109"/>
    </row>
    <row r="493" spans="1:15" s="166" customFormat="1" x14ac:dyDescent="0.3">
      <c r="A493" s="113">
        <f t="shared" si="14"/>
        <v>484</v>
      </c>
      <c r="B493" s="114"/>
      <c r="C493" s="115"/>
      <c r="D493" s="116"/>
      <c r="E493" s="117"/>
      <c r="F493" s="118"/>
      <c r="G493" s="105" t="str">
        <f t="shared" si="15"/>
        <v/>
      </c>
      <c r="H493" s="117"/>
      <c r="I493" s="122"/>
      <c r="J493" s="165"/>
      <c r="K493" s="122"/>
      <c r="L493" s="120"/>
      <c r="M493" s="120"/>
      <c r="N493" s="123"/>
      <c r="O493" s="109"/>
    </row>
    <row r="494" spans="1:15" s="166" customFormat="1" x14ac:dyDescent="0.3">
      <c r="A494" s="113">
        <f t="shared" si="14"/>
        <v>485</v>
      </c>
      <c r="B494" s="114"/>
      <c r="C494" s="115"/>
      <c r="D494" s="116"/>
      <c r="E494" s="117"/>
      <c r="F494" s="118"/>
      <c r="G494" s="105" t="str">
        <f t="shared" si="15"/>
        <v/>
      </c>
      <c r="H494" s="117"/>
      <c r="I494" s="122"/>
      <c r="J494" s="165"/>
      <c r="K494" s="122"/>
      <c r="L494" s="120"/>
      <c r="M494" s="120"/>
      <c r="N494" s="123"/>
      <c r="O494" s="109"/>
    </row>
    <row r="495" spans="1:15" s="166" customFormat="1" x14ac:dyDescent="0.3">
      <c r="A495" s="113">
        <f t="shared" si="14"/>
        <v>486</v>
      </c>
      <c r="B495" s="114"/>
      <c r="C495" s="115"/>
      <c r="D495" s="116"/>
      <c r="E495" s="117"/>
      <c r="F495" s="118"/>
      <c r="G495" s="105" t="str">
        <f t="shared" si="15"/>
        <v/>
      </c>
      <c r="H495" s="117"/>
      <c r="I495" s="122"/>
      <c r="J495" s="165"/>
      <c r="K495" s="122"/>
      <c r="L495" s="120"/>
      <c r="M495" s="120"/>
      <c r="N495" s="123"/>
      <c r="O495" s="109"/>
    </row>
    <row r="496" spans="1:15" s="166" customFormat="1" x14ac:dyDescent="0.3">
      <c r="A496" s="113">
        <f t="shared" si="14"/>
        <v>487</v>
      </c>
      <c r="B496" s="114"/>
      <c r="C496" s="115"/>
      <c r="D496" s="116"/>
      <c r="E496" s="117"/>
      <c r="F496" s="118"/>
      <c r="G496" s="105" t="str">
        <f t="shared" si="15"/>
        <v/>
      </c>
      <c r="H496" s="117"/>
      <c r="I496" s="122"/>
      <c r="J496" s="165"/>
      <c r="K496" s="122"/>
      <c r="L496" s="120"/>
      <c r="M496" s="120"/>
      <c r="N496" s="123"/>
      <c r="O496" s="122"/>
    </row>
    <row r="497" spans="1:15" s="166" customFormat="1" x14ac:dyDescent="0.3">
      <c r="A497" s="113">
        <f t="shared" si="14"/>
        <v>488</v>
      </c>
      <c r="B497" s="114"/>
      <c r="C497" s="115"/>
      <c r="D497" s="116"/>
      <c r="E497" s="117"/>
      <c r="F497" s="118"/>
      <c r="G497" s="105" t="str">
        <f t="shared" si="15"/>
        <v/>
      </c>
      <c r="H497" s="117"/>
      <c r="I497" s="122"/>
      <c r="J497" s="165"/>
      <c r="K497" s="122"/>
      <c r="L497" s="120"/>
      <c r="M497" s="120"/>
      <c r="N497" s="123"/>
      <c r="O497" s="109"/>
    </row>
    <row r="498" spans="1:15" s="166" customFormat="1" x14ac:dyDescent="0.3">
      <c r="A498" s="113">
        <f t="shared" si="14"/>
        <v>489</v>
      </c>
      <c r="B498" s="114"/>
      <c r="C498" s="115"/>
      <c r="D498" s="116"/>
      <c r="E498" s="117"/>
      <c r="F498" s="118"/>
      <c r="G498" s="105" t="str">
        <f t="shared" si="15"/>
        <v/>
      </c>
      <c r="H498" s="117"/>
      <c r="I498" s="122"/>
      <c r="J498" s="165"/>
      <c r="K498" s="122"/>
      <c r="L498" s="120"/>
      <c r="M498" s="120"/>
      <c r="N498" s="123"/>
      <c r="O498" s="122"/>
    </row>
    <row r="499" spans="1:15" s="166" customFormat="1" x14ac:dyDescent="0.3">
      <c r="A499" s="113">
        <f t="shared" si="14"/>
        <v>490</v>
      </c>
      <c r="B499" s="114"/>
      <c r="C499" s="115"/>
      <c r="D499" s="116"/>
      <c r="E499" s="117"/>
      <c r="F499" s="118"/>
      <c r="G499" s="105" t="str">
        <f t="shared" si="15"/>
        <v/>
      </c>
      <c r="H499" s="117"/>
      <c r="I499" s="122"/>
      <c r="J499" s="165"/>
      <c r="K499" s="122"/>
      <c r="L499" s="120"/>
      <c r="M499" s="120"/>
      <c r="N499" s="123"/>
      <c r="O499" s="109"/>
    </row>
    <row r="500" spans="1:15" s="166" customFormat="1" x14ac:dyDescent="0.3">
      <c r="A500" s="113">
        <f t="shared" si="14"/>
        <v>491</v>
      </c>
      <c r="B500" s="114"/>
      <c r="C500" s="115"/>
      <c r="D500" s="116"/>
      <c r="E500" s="117"/>
      <c r="F500" s="118"/>
      <c r="G500" s="105" t="str">
        <f t="shared" si="15"/>
        <v/>
      </c>
      <c r="H500" s="117"/>
      <c r="I500" s="122"/>
      <c r="J500" s="165"/>
      <c r="K500" s="122"/>
      <c r="L500" s="120"/>
      <c r="M500" s="120"/>
      <c r="N500" s="123"/>
      <c r="O500" s="122"/>
    </row>
    <row r="501" spans="1:15" s="166" customFormat="1" x14ac:dyDescent="0.3">
      <c r="A501" s="113">
        <f t="shared" si="14"/>
        <v>492</v>
      </c>
      <c r="B501" s="114"/>
      <c r="C501" s="115"/>
      <c r="D501" s="116"/>
      <c r="E501" s="117"/>
      <c r="F501" s="118"/>
      <c r="G501" s="105" t="str">
        <f t="shared" si="15"/>
        <v/>
      </c>
      <c r="H501" s="117"/>
      <c r="I501" s="122"/>
      <c r="J501" s="165"/>
      <c r="K501" s="122"/>
      <c r="L501" s="120"/>
      <c r="M501" s="120"/>
      <c r="N501" s="123"/>
      <c r="O501" s="122"/>
    </row>
    <row r="502" spans="1:15" s="166" customFormat="1" x14ac:dyDescent="0.3">
      <c r="A502" s="113">
        <f t="shared" si="14"/>
        <v>493</v>
      </c>
      <c r="B502" s="114"/>
      <c r="C502" s="115"/>
      <c r="D502" s="116"/>
      <c r="E502" s="117"/>
      <c r="F502" s="118"/>
      <c r="G502" s="105" t="str">
        <f t="shared" si="15"/>
        <v/>
      </c>
      <c r="H502" s="117"/>
      <c r="I502" s="122"/>
      <c r="J502" s="165"/>
      <c r="K502" s="122"/>
      <c r="L502" s="120"/>
      <c r="M502" s="120"/>
      <c r="N502" s="123"/>
      <c r="O502" s="109"/>
    </row>
    <row r="503" spans="1:15" s="166" customFormat="1" x14ac:dyDescent="0.3">
      <c r="A503" s="113">
        <f t="shared" si="14"/>
        <v>494</v>
      </c>
      <c r="B503" s="114"/>
      <c r="C503" s="115"/>
      <c r="D503" s="116"/>
      <c r="E503" s="117"/>
      <c r="F503" s="118"/>
      <c r="G503" s="105" t="str">
        <f t="shared" si="15"/>
        <v/>
      </c>
      <c r="H503" s="117"/>
      <c r="I503" s="122"/>
      <c r="J503" s="165"/>
      <c r="K503" s="122"/>
      <c r="L503" s="120"/>
      <c r="M503" s="120"/>
      <c r="N503" s="123"/>
      <c r="O503" s="109"/>
    </row>
    <row r="504" spans="1:15" s="166" customFormat="1" x14ac:dyDescent="0.3">
      <c r="A504" s="113">
        <f t="shared" si="14"/>
        <v>495</v>
      </c>
      <c r="B504" s="114"/>
      <c r="C504" s="115"/>
      <c r="D504" s="116"/>
      <c r="E504" s="117"/>
      <c r="F504" s="118"/>
      <c r="G504" s="105" t="str">
        <f t="shared" si="15"/>
        <v/>
      </c>
      <c r="H504" s="117"/>
      <c r="I504" s="122"/>
      <c r="J504" s="165"/>
      <c r="K504" s="122"/>
      <c r="L504" s="120"/>
      <c r="M504" s="120"/>
      <c r="N504" s="123"/>
      <c r="O504" s="109"/>
    </row>
    <row r="505" spans="1:15" s="166" customFormat="1" x14ac:dyDescent="0.3">
      <c r="A505" s="113">
        <f t="shared" si="14"/>
        <v>496</v>
      </c>
      <c r="B505" s="114"/>
      <c r="C505" s="115"/>
      <c r="D505" s="116"/>
      <c r="E505" s="117"/>
      <c r="F505" s="118"/>
      <c r="G505" s="105" t="str">
        <f t="shared" si="15"/>
        <v/>
      </c>
      <c r="H505" s="117"/>
      <c r="I505" s="122"/>
      <c r="J505" s="165"/>
      <c r="K505" s="122"/>
      <c r="L505" s="120"/>
      <c r="M505" s="120"/>
      <c r="N505" s="123"/>
      <c r="O505" s="109"/>
    </row>
    <row r="506" spans="1:15" s="166" customFormat="1" x14ac:dyDescent="0.3">
      <c r="A506" s="113">
        <f t="shared" si="14"/>
        <v>497</v>
      </c>
      <c r="B506" s="114"/>
      <c r="C506" s="115"/>
      <c r="D506" s="116"/>
      <c r="E506" s="117"/>
      <c r="F506" s="118"/>
      <c r="G506" s="105" t="str">
        <f t="shared" si="15"/>
        <v/>
      </c>
      <c r="H506" s="117"/>
      <c r="I506" s="122"/>
      <c r="J506" s="165"/>
      <c r="K506" s="122"/>
      <c r="L506" s="120"/>
      <c r="M506" s="120"/>
      <c r="N506" s="123"/>
      <c r="O506" s="109"/>
    </row>
    <row r="507" spans="1:15" s="166" customFormat="1" x14ac:dyDescent="0.3">
      <c r="A507" s="113">
        <f t="shared" si="14"/>
        <v>498</v>
      </c>
      <c r="B507" s="114"/>
      <c r="C507" s="115"/>
      <c r="D507" s="116"/>
      <c r="E507" s="117"/>
      <c r="F507" s="118"/>
      <c r="G507" s="105" t="str">
        <f t="shared" si="15"/>
        <v/>
      </c>
      <c r="H507" s="117"/>
      <c r="I507" s="122"/>
      <c r="J507" s="165"/>
      <c r="K507" s="122"/>
      <c r="L507" s="120"/>
      <c r="M507" s="120"/>
      <c r="N507" s="123"/>
      <c r="O507" s="122"/>
    </row>
    <row r="508" spans="1:15" s="166" customFormat="1" x14ac:dyDescent="0.3">
      <c r="A508" s="113">
        <f t="shared" si="14"/>
        <v>499</v>
      </c>
      <c r="B508" s="114"/>
      <c r="C508" s="115"/>
      <c r="D508" s="116"/>
      <c r="E508" s="117"/>
      <c r="F508" s="118"/>
      <c r="G508" s="105" t="str">
        <f t="shared" si="15"/>
        <v/>
      </c>
      <c r="H508" s="117"/>
      <c r="I508" s="122"/>
      <c r="J508" s="165"/>
      <c r="K508" s="122"/>
      <c r="L508" s="120"/>
      <c r="M508" s="120"/>
      <c r="N508" s="123"/>
      <c r="O508" s="122"/>
    </row>
    <row r="509" spans="1:15" s="166" customFormat="1" x14ac:dyDescent="0.3">
      <c r="A509" s="113">
        <f t="shared" si="14"/>
        <v>500</v>
      </c>
      <c r="B509" s="114"/>
      <c r="C509" s="115"/>
      <c r="D509" s="116"/>
      <c r="E509" s="117"/>
      <c r="F509" s="118"/>
      <c r="G509" s="105" t="str">
        <f t="shared" si="15"/>
        <v/>
      </c>
      <c r="H509" s="117"/>
      <c r="I509" s="122"/>
      <c r="J509" s="165"/>
      <c r="K509" s="122"/>
      <c r="L509" s="120"/>
      <c r="M509" s="120"/>
      <c r="N509" s="123"/>
      <c r="O509" s="122"/>
    </row>
    <row r="510" spans="1:15" s="166" customFormat="1" x14ac:dyDescent="0.3">
      <c r="A510" s="113">
        <f t="shared" si="14"/>
        <v>501</v>
      </c>
      <c r="B510" s="114"/>
      <c r="C510" s="115"/>
      <c r="D510" s="116"/>
      <c r="E510" s="117"/>
      <c r="F510" s="118"/>
      <c r="G510" s="105" t="str">
        <f t="shared" si="15"/>
        <v/>
      </c>
      <c r="H510" s="117"/>
      <c r="I510" s="122"/>
      <c r="J510" s="165"/>
      <c r="K510" s="122"/>
      <c r="L510" s="120"/>
      <c r="M510" s="120"/>
      <c r="N510" s="123"/>
      <c r="O510" s="122"/>
    </row>
    <row r="511" spans="1:15" s="166" customFormat="1" x14ac:dyDescent="0.3">
      <c r="A511" s="113">
        <f t="shared" si="14"/>
        <v>502</v>
      </c>
      <c r="B511" s="114"/>
      <c r="C511" s="115"/>
      <c r="D511" s="116"/>
      <c r="E511" s="117"/>
      <c r="F511" s="118"/>
      <c r="G511" s="105" t="str">
        <f t="shared" si="15"/>
        <v/>
      </c>
      <c r="H511" s="117"/>
      <c r="I511" s="122"/>
      <c r="J511" s="165"/>
      <c r="K511" s="122"/>
      <c r="L511" s="120"/>
      <c r="M511" s="120"/>
      <c r="N511" s="123"/>
      <c r="O511" s="122"/>
    </row>
    <row r="512" spans="1:15" s="166" customFormat="1" x14ac:dyDescent="0.3">
      <c r="A512" s="113">
        <f t="shared" si="14"/>
        <v>503</v>
      </c>
      <c r="B512" s="114"/>
      <c r="C512" s="115"/>
      <c r="D512" s="116"/>
      <c r="E512" s="117"/>
      <c r="F512" s="118"/>
      <c r="G512" s="105" t="str">
        <f t="shared" si="15"/>
        <v/>
      </c>
      <c r="H512" s="117"/>
      <c r="I512" s="122"/>
      <c r="J512" s="165"/>
      <c r="K512" s="122"/>
      <c r="L512" s="120"/>
      <c r="M512" s="120"/>
      <c r="N512" s="123"/>
      <c r="O512" s="122"/>
    </row>
    <row r="513" spans="1:15" s="166" customFormat="1" x14ac:dyDescent="0.3">
      <c r="A513" s="113">
        <f t="shared" si="14"/>
        <v>504</v>
      </c>
      <c r="B513" s="114"/>
      <c r="C513" s="115"/>
      <c r="D513" s="116"/>
      <c r="E513" s="117"/>
      <c r="F513" s="118"/>
      <c r="G513" s="105" t="str">
        <f t="shared" si="15"/>
        <v/>
      </c>
      <c r="H513" s="117"/>
      <c r="I513" s="122"/>
      <c r="J513" s="165"/>
      <c r="K513" s="122"/>
      <c r="L513" s="120"/>
      <c r="M513" s="120"/>
      <c r="N513" s="123"/>
      <c r="O513" s="122"/>
    </row>
    <row r="514" spans="1:15" s="166" customFormat="1" x14ac:dyDescent="0.3">
      <c r="A514" s="113">
        <f t="shared" si="14"/>
        <v>505</v>
      </c>
      <c r="B514" s="114"/>
      <c r="C514" s="115"/>
      <c r="D514" s="116"/>
      <c r="E514" s="117"/>
      <c r="F514" s="118"/>
      <c r="G514" s="105" t="str">
        <f t="shared" si="15"/>
        <v/>
      </c>
      <c r="H514" s="117"/>
      <c r="I514" s="122"/>
      <c r="J514" s="165"/>
      <c r="K514" s="122"/>
      <c r="L514" s="120"/>
      <c r="M514" s="120"/>
      <c r="N514" s="123"/>
      <c r="O514" s="122"/>
    </row>
    <row r="515" spans="1:15" s="166" customFormat="1" x14ac:dyDescent="0.3">
      <c r="A515" s="113">
        <f t="shared" si="14"/>
        <v>506</v>
      </c>
      <c r="B515" s="114"/>
      <c r="C515" s="115"/>
      <c r="D515" s="116"/>
      <c r="E515" s="117"/>
      <c r="F515" s="118"/>
      <c r="G515" s="105" t="str">
        <f t="shared" si="15"/>
        <v/>
      </c>
      <c r="H515" s="117"/>
      <c r="I515" s="122"/>
      <c r="J515" s="165"/>
      <c r="K515" s="122"/>
      <c r="L515" s="120"/>
      <c r="M515" s="120"/>
      <c r="N515" s="123"/>
      <c r="O515" s="109"/>
    </row>
    <row r="516" spans="1:15" s="166" customFormat="1" x14ac:dyDescent="0.3">
      <c r="A516" s="113">
        <f t="shared" si="14"/>
        <v>507</v>
      </c>
      <c r="B516" s="114"/>
      <c r="C516" s="115"/>
      <c r="D516" s="116"/>
      <c r="E516" s="117"/>
      <c r="F516" s="118"/>
      <c r="G516" s="105" t="str">
        <f t="shared" si="15"/>
        <v/>
      </c>
      <c r="H516" s="117"/>
      <c r="I516" s="122"/>
      <c r="J516" s="165"/>
      <c r="K516" s="122"/>
      <c r="L516" s="120"/>
      <c r="M516" s="120"/>
      <c r="N516" s="123"/>
      <c r="O516" s="109"/>
    </row>
    <row r="517" spans="1:15" s="166" customFormat="1" x14ac:dyDescent="0.3">
      <c r="A517" s="113">
        <f t="shared" si="14"/>
        <v>508</v>
      </c>
      <c r="B517" s="114"/>
      <c r="C517" s="115"/>
      <c r="D517" s="116"/>
      <c r="E517" s="117"/>
      <c r="F517" s="118"/>
      <c r="G517" s="105" t="str">
        <f t="shared" si="15"/>
        <v/>
      </c>
      <c r="H517" s="117"/>
      <c r="I517" s="122"/>
      <c r="J517" s="165"/>
      <c r="K517" s="122"/>
      <c r="L517" s="120"/>
      <c r="M517" s="120"/>
      <c r="N517" s="123"/>
      <c r="O517" s="109"/>
    </row>
    <row r="518" spans="1:15" s="166" customFormat="1" x14ac:dyDescent="0.3">
      <c r="A518" s="113">
        <f t="shared" si="14"/>
        <v>509</v>
      </c>
      <c r="B518" s="114"/>
      <c r="C518" s="115"/>
      <c r="D518" s="116"/>
      <c r="E518" s="117"/>
      <c r="F518" s="118"/>
      <c r="G518" s="105" t="str">
        <f t="shared" si="15"/>
        <v/>
      </c>
      <c r="H518" s="117"/>
      <c r="I518" s="122"/>
      <c r="J518" s="165"/>
      <c r="K518" s="122"/>
      <c r="L518" s="120"/>
      <c r="M518" s="120"/>
      <c r="N518" s="123"/>
      <c r="O518" s="122"/>
    </row>
    <row r="519" spans="1:15" s="166" customFormat="1" x14ac:dyDescent="0.3">
      <c r="A519" s="113">
        <f t="shared" si="14"/>
        <v>510</v>
      </c>
      <c r="B519" s="114"/>
      <c r="C519" s="115"/>
      <c r="D519" s="116"/>
      <c r="E519" s="117"/>
      <c r="F519" s="118"/>
      <c r="G519" s="105" t="str">
        <f t="shared" si="15"/>
        <v/>
      </c>
      <c r="H519" s="117"/>
      <c r="I519" s="122"/>
      <c r="J519" s="165"/>
      <c r="K519" s="122"/>
      <c r="L519" s="120"/>
      <c r="M519" s="120"/>
      <c r="N519" s="123"/>
      <c r="O519" s="122"/>
    </row>
    <row r="520" spans="1:15" s="166" customFormat="1" x14ac:dyDescent="0.3">
      <c r="A520" s="113">
        <f t="shared" si="14"/>
        <v>511</v>
      </c>
      <c r="B520" s="114"/>
      <c r="C520" s="115"/>
      <c r="D520" s="116"/>
      <c r="E520" s="117"/>
      <c r="F520" s="118"/>
      <c r="G520" s="105" t="str">
        <f t="shared" si="15"/>
        <v/>
      </c>
      <c r="H520" s="117"/>
      <c r="I520" s="122"/>
      <c r="J520" s="165"/>
      <c r="K520" s="122"/>
      <c r="L520" s="120"/>
      <c r="M520" s="120"/>
      <c r="N520" s="123"/>
      <c r="O520" s="122"/>
    </row>
    <row r="521" spans="1:15" s="166" customFormat="1" x14ac:dyDescent="0.3">
      <c r="A521" s="113">
        <f t="shared" si="14"/>
        <v>512</v>
      </c>
      <c r="B521" s="114"/>
      <c r="C521" s="115"/>
      <c r="D521" s="116"/>
      <c r="E521" s="117"/>
      <c r="F521" s="118"/>
      <c r="G521" s="105" t="str">
        <f t="shared" si="15"/>
        <v/>
      </c>
      <c r="H521" s="117"/>
      <c r="I521" s="122"/>
      <c r="J521" s="165"/>
      <c r="K521" s="122"/>
      <c r="L521" s="120"/>
      <c r="M521" s="120"/>
      <c r="N521" s="123"/>
      <c r="O521" s="122"/>
    </row>
    <row r="522" spans="1:15" s="166" customFormat="1" x14ac:dyDescent="0.3">
      <c r="A522" s="113">
        <f t="shared" si="14"/>
        <v>513</v>
      </c>
      <c r="B522" s="114"/>
      <c r="C522" s="115"/>
      <c r="D522" s="116"/>
      <c r="E522" s="117"/>
      <c r="F522" s="118"/>
      <c r="G522" s="105" t="str">
        <f t="shared" si="15"/>
        <v/>
      </c>
      <c r="H522" s="117"/>
      <c r="I522" s="122"/>
      <c r="J522" s="165"/>
      <c r="K522" s="122"/>
      <c r="L522" s="120"/>
      <c r="M522" s="120"/>
      <c r="N522" s="123"/>
      <c r="O522" s="122"/>
    </row>
    <row r="523" spans="1:15" s="166" customFormat="1" x14ac:dyDescent="0.3">
      <c r="A523" s="113">
        <f t="shared" ref="A523:A586" si="16">A522+1</f>
        <v>514</v>
      </c>
      <c r="B523" s="114"/>
      <c r="C523" s="115"/>
      <c r="D523" s="116"/>
      <c r="E523" s="117"/>
      <c r="F523" s="118"/>
      <c r="G523" s="105" t="str">
        <f t="shared" ref="G523:G586" si="17">IF(E523&lt;&gt;"",IF(D523&lt;&gt;"",D523&amp;"-"&amp;E523&amp;"-"&amp;TEXT(F523,"000"),E523&amp;"-"&amp;TEXT(F523,"000")),"")</f>
        <v/>
      </c>
      <c r="H523" s="117"/>
      <c r="I523" s="122"/>
      <c r="J523" s="165"/>
      <c r="K523" s="122"/>
      <c r="L523" s="120"/>
      <c r="M523" s="120"/>
      <c r="N523" s="123"/>
      <c r="O523" s="109"/>
    </row>
    <row r="524" spans="1:15" s="166" customFormat="1" x14ac:dyDescent="0.3">
      <c r="A524" s="113">
        <f t="shared" si="16"/>
        <v>515</v>
      </c>
      <c r="B524" s="114"/>
      <c r="C524" s="115"/>
      <c r="D524" s="116"/>
      <c r="E524" s="117"/>
      <c r="F524" s="118"/>
      <c r="G524" s="105" t="str">
        <f t="shared" si="17"/>
        <v/>
      </c>
      <c r="H524" s="117"/>
      <c r="I524" s="122"/>
      <c r="J524" s="165"/>
      <c r="K524" s="122"/>
      <c r="L524" s="120"/>
      <c r="M524" s="120"/>
      <c r="N524" s="123"/>
      <c r="O524" s="122"/>
    </row>
    <row r="525" spans="1:15" s="166" customFormat="1" x14ac:dyDescent="0.3">
      <c r="A525" s="113">
        <f t="shared" si="16"/>
        <v>516</v>
      </c>
      <c r="B525" s="114"/>
      <c r="C525" s="115"/>
      <c r="D525" s="116"/>
      <c r="E525" s="117"/>
      <c r="F525" s="118"/>
      <c r="G525" s="105" t="str">
        <f t="shared" si="17"/>
        <v/>
      </c>
      <c r="H525" s="117"/>
      <c r="I525" s="122"/>
      <c r="J525" s="165"/>
      <c r="K525" s="122"/>
      <c r="L525" s="120"/>
      <c r="M525" s="120"/>
      <c r="N525" s="123"/>
      <c r="O525" s="109"/>
    </row>
    <row r="526" spans="1:15" s="166" customFormat="1" x14ac:dyDescent="0.3">
      <c r="A526" s="113">
        <f t="shared" si="16"/>
        <v>517</v>
      </c>
      <c r="B526" s="114"/>
      <c r="C526" s="115"/>
      <c r="D526" s="116"/>
      <c r="E526" s="117"/>
      <c r="F526" s="118"/>
      <c r="G526" s="105" t="str">
        <f t="shared" si="17"/>
        <v/>
      </c>
      <c r="H526" s="117"/>
      <c r="I526" s="122"/>
      <c r="J526" s="165"/>
      <c r="K526" s="122"/>
      <c r="L526" s="120"/>
      <c r="M526" s="120"/>
      <c r="N526" s="123"/>
      <c r="O526" s="109"/>
    </row>
    <row r="527" spans="1:15" s="166" customFormat="1" x14ac:dyDescent="0.3">
      <c r="A527" s="113">
        <f t="shared" si="16"/>
        <v>518</v>
      </c>
      <c r="B527" s="114"/>
      <c r="C527" s="115"/>
      <c r="D527" s="116"/>
      <c r="E527" s="117"/>
      <c r="F527" s="118"/>
      <c r="G527" s="105" t="str">
        <f t="shared" si="17"/>
        <v/>
      </c>
      <c r="H527" s="117"/>
      <c r="I527" s="122"/>
      <c r="J527" s="165"/>
      <c r="K527" s="122"/>
      <c r="L527" s="120"/>
      <c r="M527" s="120"/>
      <c r="N527" s="123"/>
      <c r="O527" s="109"/>
    </row>
    <row r="528" spans="1:15" s="166" customFormat="1" x14ac:dyDescent="0.3">
      <c r="A528" s="113">
        <f t="shared" si="16"/>
        <v>519</v>
      </c>
      <c r="B528" s="114"/>
      <c r="C528" s="115"/>
      <c r="D528" s="116"/>
      <c r="E528" s="117"/>
      <c r="F528" s="118"/>
      <c r="G528" s="105" t="str">
        <f t="shared" si="17"/>
        <v/>
      </c>
      <c r="H528" s="117"/>
      <c r="I528" s="122"/>
      <c r="J528" s="165"/>
      <c r="K528" s="122"/>
      <c r="L528" s="120"/>
      <c r="M528" s="120"/>
      <c r="N528" s="123"/>
      <c r="O528" s="109"/>
    </row>
    <row r="529" spans="1:15" s="166" customFormat="1" x14ac:dyDescent="0.3">
      <c r="A529" s="113">
        <f t="shared" si="16"/>
        <v>520</v>
      </c>
      <c r="B529" s="114"/>
      <c r="C529" s="115"/>
      <c r="D529" s="116"/>
      <c r="E529" s="117"/>
      <c r="F529" s="118"/>
      <c r="G529" s="105" t="str">
        <f t="shared" si="17"/>
        <v/>
      </c>
      <c r="H529" s="117"/>
      <c r="I529" s="122"/>
      <c r="J529" s="165"/>
      <c r="K529" s="122"/>
      <c r="L529" s="120"/>
      <c r="M529" s="120"/>
      <c r="N529" s="123"/>
      <c r="O529" s="122"/>
    </row>
    <row r="530" spans="1:15" s="166" customFormat="1" x14ac:dyDescent="0.3">
      <c r="A530" s="113">
        <f t="shared" si="16"/>
        <v>521</v>
      </c>
      <c r="B530" s="114"/>
      <c r="C530" s="115"/>
      <c r="D530" s="116"/>
      <c r="E530" s="117"/>
      <c r="F530" s="118"/>
      <c r="G530" s="105" t="str">
        <f t="shared" si="17"/>
        <v/>
      </c>
      <c r="H530" s="117"/>
      <c r="I530" s="122"/>
      <c r="J530" s="165"/>
      <c r="K530" s="122"/>
      <c r="L530" s="120"/>
      <c r="M530" s="120"/>
      <c r="N530" s="123"/>
      <c r="O530" s="122"/>
    </row>
    <row r="531" spans="1:15" s="166" customFormat="1" x14ac:dyDescent="0.3">
      <c r="A531" s="113">
        <f t="shared" si="16"/>
        <v>522</v>
      </c>
      <c r="B531" s="114"/>
      <c r="C531" s="115"/>
      <c r="D531" s="116"/>
      <c r="E531" s="117"/>
      <c r="F531" s="118"/>
      <c r="G531" s="105" t="str">
        <f t="shared" si="17"/>
        <v/>
      </c>
      <c r="H531" s="117"/>
      <c r="I531" s="122"/>
      <c r="J531" s="165"/>
      <c r="K531" s="122"/>
      <c r="L531" s="120"/>
      <c r="M531" s="120"/>
      <c r="N531" s="123"/>
      <c r="O531" s="122"/>
    </row>
    <row r="532" spans="1:15" s="166" customFormat="1" x14ac:dyDescent="0.3">
      <c r="A532" s="113">
        <f t="shared" si="16"/>
        <v>523</v>
      </c>
      <c r="B532" s="114"/>
      <c r="C532" s="115"/>
      <c r="D532" s="116"/>
      <c r="E532" s="117"/>
      <c r="F532" s="118"/>
      <c r="G532" s="105" t="str">
        <f t="shared" si="17"/>
        <v/>
      </c>
      <c r="H532" s="117"/>
      <c r="I532" s="122"/>
      <c r="J532" s="165"/>
      <c r="K532" s="122"/>
      <c r="L532" s="120"/>
      <c r="M532" s="120"/>
      <c r="N532" s="123"/>
      <c r="O532" s="122"/>
    </row>
    <row r="533" spans="1:15" s="166" customFormat="1" x14ac:dyDescent="0.3">
      <c r="A533" s="113">
        <f t="shared" si="16"/>
        <v>524</v>
      </c>
      <c r="B533" s="114"/>
      <c r="C533" s="115"/>
      <c r="D533" s="116"/>
      <c r="E533" s="117"/>
      <c r="F533" s="118"/>
      <c r="G533" s="105" t="str">
        <f t="shared" si="17"/>
        <v/>
      </c>
      <c r="H533" s="117"/>
      <c r="I533" s="122"/>
      <c r="J533" s="165"/>
      <c r="K533" s="122"/>
      <c r="L533" s="120"/>
      <c r="M533" s="120"/>
      <c r="N533" s="123"/>
      <c r="O533" s="122"/>
    </row>
    <row r="534" spans="1:15" s="166" customFormat="1" x14ac:dyDescent="0.3">
      <c r="A534" s="113">
        <f t="shared" si="16"/>
        <v>525</v>
      </c>
      <c r="B534" s="114"/>
      <c r="C534" s="115"/>
      <c r="D534" s="116"/>
      <c r="E534" s="117"/>
      <c r="F534" s="118"/>
      <c r="G534" s="105" t="str">
        <f t="shared" si="17"/>
        <v/>
      </c>
      <c r="H534" s="117"/>
      <c r="I534" s="122"/>
      <c r="J534" s="165"/>
      <c r="K534" s="122"/>
      <c r="L534" s="120"/>
      <c r="M534" s="120"/>
      <c r="N534" s="123"/>
      <c r="O534" s="122"/>
    </row>
    <row r="535" spans="1:15" s="166" customFormat="1" x14ac:dyDescent="0.3">
      <c r="A535" s="113">
        <f t="shared" si="16"/>
        <v>526</v>
      </c>
      <c r="B535" s="114"/>
      <c r="C535" s="115"/>
      <c r="D535" s="116"/>
      <c r="E535" s="117"/>
      <c r="F535" s="118"/>
      <c r="G535" s="105" t="str">
        <f t="shared" si="17"/>
        <v/>
      </c>
      <c r="H535" s="117"/>
      <c r="I535" s="122"/>
      <c r="J535" s="165"/>
      <c r="K535" s="122"/>
      <c r="L535" s="120"/>
      <c r="M535" s="120"/>
      <c r="N535" s="123"/>
      <c r="O535" s="122"/>
    </row>
    <row r="536" spans="1:15" s="166" customFormat="1" x14ac:dyDescent="0.3">
      <c r="A536" s="113">
        <f t="shared" si="16"/>
        <v>527</v>
      </c>
      <c r="B536" s="114"/>
      <c r="C536" s="115"/>
      <c r="D536" s="116"/>
      <c r="E536" s="117"/>
      <c r="F536" s="118"/>
      <c r="G536" s="105" t="str">
        <f t="shared" si="17"/>
        <v/>
      </c>
      <c r="H536" s="117"/>
      <c r="I536" s="122"/>
      <c r="J536" s="165"/>
      <c r="K536" s="122"/>
      <c r="L536" s="120"/>
      <c r="M536" s="120"/>
      <c r="N536" s="123"/>
      <c r="O536" s="122"/>
    </row>
    <row r="537" spans="1:15" s="166" customFormat="1" x14ac:dyDescent="0.3">
      <c r="A537" s="113">
        <f t="shared" si="16"/>
        <v>528</v>
      </c>
      <c r="B537" s="114"/>
      <c r="C537" s="115"/>
      <c r="D537" s="116"/>
      <c r="E537" s="117"/>
      <c r="F537" s="118"/>
      <c r="G537" s="105" t="str">
        <f t="shared" si="17"/>
        <v/>
      </c>
      <c r="H537" s="117"/>
      <c r="I537" s="122"/>
      <c r="J537" s="165"/>
      <c r="K537" s="122"/>
      <c r="L537" s="120"/>
      <c r="M537" s="120"/>
      <c r="N537" s="123"/>
      <c r="O537" s="122"/>
    </row>
    <row r="538" spans="1:15" s="166" customFormat="1" x14ac:dyDescent="0.3">
      <c r="A538" s="113">
        <f t="shared" si="16"/>
        <v>529</v>
      </c>
      <c r="B538" s="114"/>
      <c r="C538" s="115"/>
      <c r="D538" s="116"/>
      <c r="E538" s="117"/>
      <c r="F538" s="118"/>
      <c r="G538" s="105" t="str">
        <f t="shared" si="17"/>
        <v/>
      </c>
      <c r="H538" s="117"/>
      <c r="I538" s="122"/>
      <c r="J538" s="165"/>
      <c r="K538" s="122"/>
      <c r="L538" s="120"/>
      <c r="M538" s="120"/>
      <c r="N538" s="123"/>
      <c r="O538" s="122"/>
    </row>
    <row r="539" spans="1:15" s="166" customFormat="1" x14ac:dyDescent="0.3">
      <c r="A539" s="113">
        <f t="shared" si="16"/>
        <v>530</v>
      </c>
      <c r="B539" s="114"/>
      <c r="C539" s="115"/>
      <c r="D539" s="116"/>
      <c r="E539" s="117"/>
      <c r="F539" s="118"/>
      <c r="G539" s="105" t="str">
        <f t="shared" si="17"/>
        <v/>
      </c>
      <c r="H539" s="117"/>
      <c r="I539" s="122"/>
      <c r="J539" s="165"/>
      <c r="K539" s="122"/>
      <c r="L539" s="120"/>
      <c r="M539" s="120"/>
      <c r="N539" s="123"/>
      <c r="O539" s="122"/>
    </row>
    <row r="540" spans="1:15" s="166" customFormat="1" x14ac:dyDescent="0.3">
      <c r="A540" s="113">
        <f t="shared" si="16"/>
        <v>531</v>
      </c>
      <c r="B540" s="114"/>
      <c r="C540" s="115"/>
      <c r="D540" s="116"/>
      <c r="E540" s="117"/>
      <c r="F540" s="118"/>
      <c r="G540" s="105" t="str">
        <f t="shared" si="17"/>
        <v/>
      </c>
      <c r="H540" s="117"/>
      <c r="I540" s="122"/>
      <c r="J540" s="165"/>
      <c r="K540" s="122"/>
      <c r="L540" s="120"/>
      <c r="M540" s="120"/>
      <c r="N540" s="123"/>
      <c r="O540" s="122"/>
    </row>
    <row r="541" spans="1:15" s="166" customFormat="1" x14ac:dyDescent="0.3">
      <c r="A541" s="113">
        <f t="shared" si="16"/>
        <v>532</v>
      </c>
      <c r="B541" s="114"/>
      <c r="C541" s="115"/>
      <c r="D541" s="116"/>
      <c r="E541" s="117"/>
      <c r="F541" s="118"/>
      <c r="G541" s="105" t="str">
        <f t="shared" si="17"/>
        <v/>
      </c>
      <c r="H541" s="117"/>
      <c r="I541" s="122"/>
      <c r="J541" s="165"/>
      <c r="K541" s="122"/>
      <c r="L541" s="120"/>
      <c r="M541" s="120"/>
      <c r="N541" s="123"/>
      <c r="O541" s="109"/>
    </row>
    <row r="542" spans="1:15" s="166" customFormat="1" x14ac:dyDescent="0.3">
      <c r="A542" s="113">
        <f t="shared" si="16"/>
        <v>533</v>
      </c>
      <c r="B542" s="114"/>
      <c r="C542" s="115"/>
      <c r="D542" s="116"/>
      <c r="E542" s="117"/>
      <c r="F542" s="118"/>
      <c r="G542" s="105" t="str">
        <f t="shared" si="17"/>
        <v/>
      </c>
      <c r="H542" s="117"/>
      <c r="I542" s="122"/>
      <c r="J542" s="165"/>
      <c r="K542" s="122"/>
      <c r="L542" s="120"/>
      <c r="M542" s="120"/>
      <c r="N542" s="123"/>
      <c r="O542" s="122"/>
    </row>
    <row r="543" spans="1:15" s="166" customFormat="1" x14ac:dyDescent="0.3">
      <c r="A543" s="113">
        <f t="shared" si="16"/>
        <v>534</v>
      </c>
      <c r="B543" s="114"/>
      <c r="C543" s="115"/>
      <c r="D543" s="116"/>
      <c r="E543" s="117"/>
      <c r="F543" s="118"/>
      <c r="G543" s="105" t="str">
        <f t="shared" si="17"/>
        <v/>
      </c>
      <c r="H543" s="117"/>
      <c r="I543" s="122"/>
      <c r="J543" s="165"/>
      <c r="K543" s="122"/>
      <c r="L543" s="120"/>
      <c r="M543" s="120"/>
      <c r="N543" s="123"/>
      <c r="O543" s="122"/>
    </row>
    <row r="544" spans="1:15" s="166" customFormat="1" x14ac:dyDescent="0.3">
      <c r="A544" s="113">
        <f t="shared" si="16"/>
        <v>535</v>
      </c>
      <c r="B544" s="114"/>
      <c r="C544" s="115"/>
      <c r="D544" s="116"/>
      <c r="E544" s="117"/>
      <c r="F544" s="118"/>
      <c r="G544" s="105" t="str">
        <f t="shared" si="17"/>
        <v/>
      </c>
      <c r="H544" s="117"/>
      <c r="I544" s="122"/>
      <c r="J544" s="165"/>
      <c r="K544" s="122"/>
      <c r="L544" s="120"/>
      <c r="M544" s="120"/>
      <c r="N544" s="123"/>
      <c r="O544" s="122"/>
    </row>
    <row r="545" spans="1:15" s="166" customFormat="1" x14ac:dyDescent="0.3">
      <c r="A545" s="113">
        <f t="shared" si="16"/>
        <v>536</v>
      </c>
      <c r="B545" s="114"/>
      <c r="C545" s="115"/>
      <c r="D545" s="116"/>
      <c r="E545" s="117"/>
      <c r="F545" s="118"/>
      <c r="G545" s="105" t="str">
        <f t="shared" si="17"/>
        <v/>
      </c>
      <c r="H545" s="117"/>
      <c r="I545" s="122"/>
      <c r="J545" s="165"/>
      <c r="K545" s="122"/>
      <c r="L545" s="120"/>
      <c r="M545" s="120"/>
      <c r="N545" s="123"/>
      <c r="O545" s="122"/>
    </row>
    <row r="546" spans="1:15" s="166" customFormat="1" x14ac:dyDescent="0.3">
      <c r="A546" s="113">
        <f t="shared" si="16"/>
        <v>537</v>
      </c>
      <c r="B546" s="114"/>
      <c r="C546" s="115"/>
      <c r="D546" s="116"/>
      <c r="E546" s="117"/>
      <c r="F546" s="118"/>
      <c r="G546" s="105" t="str">
        <f t="shared" si="17"/>
        <v/>
      </c>
      <c r="H546" s="117"/>
      <c r="I546" s="122"/>
      <c r="J546" s="165"/>
      <c r="K546" s="122"/>
      <c r="L546" s="120"/>
      <c r="M546" s="120"/>
      <c r="N546" s="123"/>
      <c r="O546" s="122"/>
    </row>
    <row r="547" spans="1:15" s="166" customFormat="1" x14ac:dyDescent="0.3">
      <c r="A547" s="113">
        <f t="shared" si="16"/>
        <v>538</v>
      </c>
      <c r="B547" s="114"/>
      <c r="C547" s="115"/>
      <c r="D547" s="116"/>
      <c r="E547" s="117"/>
      <c r="F547" s="118"/>
      <c r="G547" s="105" t="str">
        <f t="shared" si="17"/>
        <v/>
      </c>
      <c r="H547" s="117"/>
      <c r="I547" s="122"/>
      <c r="J547" s="165"/>
      <c r="K547" s="122"/>
      <c r="L547" s="120"/>
      <c r="M547" s="120"/>
      <c r="N547" s="123"/>
      <c r="O547" s="122"/>
    </row>
    <row r="548" spans="1:15" s="166" customFormat="1" x14ac:dyDescent="0.3">
      <c r="A548" s="113">
        <f t="shared" si="16"/>
        <v>539</v>
      </c>
      <c r="B548" s="114"/>
      <c r="C548" s="115"/>
      <c r="D548" s="116"/>
      <c r="E548" s="117"/>
      <c r="F548" s="118"/>
      <c r="G548" s="105" t="str">
        <f t="shared" si="17"/>
        <v/>
      </c>
      <c r="H548" s="117"/>
      <c r="I548" s="122"/>
      <c r="J548" s="165"/>
      <c r="K548" s="122"/>
      <c r="L548" s="120"/>
      <c r="M548" s="120"/>
      <c r="N548" s="123"/>
      <c r="O548" s="122"/>
    </row>
    <row r="549" spans="1:15" s="166" customFormat="1" x14ac:dyDescent="0.3">
      <c r="A549" s="113">
        <f t="shared" si="16"/>
        <v>540</v>
      </c>
      <c r="B549" s="114"/>
      <c r="C549" s="115"/>
      <c r="D549" s="116"/>
      <c r="E549" s="117"/>
      <c r="F549" s="118"/>
      <c r="G549" s="105" t="str">
        <f t="shared" si="17"/>
        <v/>
      </c>
      <c r="H549" s="117"/>
      <c r="I549" s="122"/>
      <c r="J549" s="165"/>
      <c r="K549" s="122"/>
      <c r="L549" s="120"/>
      <c r="M549" s="120"/>
      <c r="N549" s="123"/>
      <c r="O549" s="122"/>
    </row>
    <row r="550" spans="1:15" s="166" customFormat="1" x14ac:dyDescent="0.3">
      <c r="A550" s="113">
        <f t="shared" si="16"/>
        <v>541</v>
      </c>
      <c r="B550" s="114"/>
      <c r="C550" s="115"/>
      <c r="D550" s="116"/>
      <c r="E550" s="117"/>
      <c r="F550" s="118"/>
      <c r="G550" s="105" t="str">
        <f t="shared" si="17"/>
        <v/>
      </c>
      <c r="H550" s="117"/>
      <c r="I550" s="122"/>
      <c r="J550" s="165"/>
      <c r="K550" s="122"/>
      <c r="L550" s="120"/>
      <c r="M550" s="120"/>
      <c r="N550" s="123"/>
      <c r="O550" s="122"/>
    </row>
    <row r="551" spans="1:15" s="166" customFormat="1" x14ac:dyDescent="0.3">
      <c r="A551" s="113">
        <f t="shared" si="16"/>
        <v>542</v>
      </c>
      <c r="B551" s="114"/>
      <c r="C551" s="115"/>
      <c r="D551" s="116"/>
      <c r="E551" s="117"/>
      <c r="F551" s="118"/>
      <c r="G551" s="105" t="str">
        <f t="shared" si="17"/>
        <v/>
      </c>
      <c r="H551" s="117"/>
      <c r="I551" s="122"/>
      <c r="J551" s="165"/>
      <c r="K551" s="122"/>
      <c r="L551" s="120"/>
      <c r="M551" s="120"/>
      <c r="N551" s="123"/>
      <c r="O551" s="122"/>
    </row>
    <row r="552" spans="1:15" s="166" customFormat="1" x14ac:dyDescent="0.3">
      <c r="A552" s="113">
        <f t="shared" si="16"/>
        <v>543</v>
      </c>
      <c r="B552" s="114"/>
      <c r="C552" s="115"/>
      <c r="D552" s="116"/>
      <c r="E552" s="117"/>
      <c r="F552" s="118"/>
      <c r="G552" s="105" t="str">
        <f t="shared" si="17"/>
        <v/>
      </c>
      <c r="H552" s="117"/>
      <c r="I552" s="122"/>
      <c r="J552" s="165"/>
      <c r="K552" s="122"/>
      <c r="L552" s="120"/>
      <c r="M552" s="120"/>
      <c r="N552" s="123"/>
      <c r="O552" s="122"/>
    </row>
    <row r="553" spans="1:15" s="166" customFormat="1" x14ac:dyDescent="0.3">
      <c r="A553" s="113">
        <f t="shared" si="16"/>
        <v>544</v>
      </c>
      <c r="B553" s="114"/>
      <c r="C553" s="115"/>
      <c r="D553" s="116"/>
      <c r="E553" s="117"/>
      <c r="F553" s="118"/>
      <c r="G553" s="105" t="str">
        <f t="shared" si="17"/>
        <v/>
      </c>
      <c r="H553" s="117"/>
      <c r="I553" s="122"/>
      <c r="J553" s="165"/>
      <c r="K553" s="122"/>
      <c r="L553" s="120"/>
      <c r="M553" s="120"/>
      <c r="N553" s="123"/>
      <c r="O553" s="122"/>
    </row>
    <row r="554" spans="1:15" s="166" customFormat="1" x14ac:dyDescent="0.3">
      <c r="A554" s="113">
        <f t="shared" si="16"/>
        <v>545</v>
      </c>
      <c r="B554" s="114"/>
      <c r="C554" s="115"/>
      <c r="D554" s="116"/>
      <c r="E554" s="117"/>
      <c r="F554" s="118"/>
      <c r="G554" s="105" t="str">
        <f t="shared" si="17"/>
        <v/>
      </c>
      <c r="H554" s="117"/>
      <c r="I554" s="122"/>
      <c r="J554" s="165"/>
      <c r="K554" s="122"/>
      <c r="L554" s="120"/>
      <c r="M554" s="120"/>
      <c r="N554" s="123"/>
      <c r="O554" s="122"/>
    </row>
    <row r="555" spans="1:15" s="166" customFormat="1" x14ac:dyDescent="0.3">
      <c r="A555" s="113">
        <f t="shared" si="16"/>
        <v>546</v>
      </c>
      <c r="B555" s="114"/>
      <c r="C555" s="115"/>
      <c r="D555" s="116"/>
      <c r="E555" s="117"/>
      <c r="F555" s="118"/>
      <c r="G555" s="105" t="str">
        <f t="shared" si="17"/>
        <v/>
      </c>
      <c r="H555" s="117"/>
      <c r="I555" s="122"/>
      <c r="J555" s="165"/>
      <c r="K555" s="122"/>
      <c r="L555" s="120"/>
      <c r="M555" s="120"/>
      <c r="N555" s="123"/>
      <c r="O555" s="122"/>
    </row>
    <row r="556" spans="1:15" s="166" customFormat="1" x14ac:dyDescent="0.3">
      <c r="A556" s="113">
        <f t="shared" si="16"/>
        <v>547</v>
      </c>
      <c r="B556" s="114"/>
      <c r="C556" s="115"/>
      <c r="D556" s="116"/>
      <c r="E556" s="117"/>
      <c r="F556" s="118"/>
      <c r="G556" s="105" t="str">
        <f t="shared" si="17"/>
        <v/>
      </c>
      <c r="H556" s="117"/>
      <c r="I556" s="122"/>
      <c r="J556" s="165"/>
      <c r="K556" s="122"/>
      <c r="L556" s="120"/>
      <c r="M556" s="120"/>
      <c r="N556" s="123"/>
      <c r="O556" s="122"/>
    </row>
    <row r="557" spans="1:15" s="166" customFormat="1" x14ac:dyDescent="0.3">
      <c r="A557" s="113">
        <f t="shared" si="16"/>
        <v>548</v>
      </c>
      <c r="B557" s="114"/>
      <c r="C557" s="115"/>
      <c r="D557" s="116"/>
      <c r="E557" s="117"/>
      <c r="F557" s="118"/>
      <c r="G557" s="105" t="str">
        <f t="shared" si="17"/>
        <v/>
      </c>
      <c r="H557" s="117"/>
      <c r="I557" s="122"/>
      <c r="J557" s="165"/>
      <c r="K557" s="122"/>
      <c r="L557" s="120"/>
      <c r="M557" s="120"/>
      <c r="N557" s="123"/>
      <c r="O557" s="122"/>
    </row>
    <row r="558" spans="1:15" s="166" customFormat="1" x14ac:dyDescent="0.3">
      <c r="A558" s="113">
        <f t="shared" si="16"/>
        <v>549</v>
      </c>
      <c r="B558" s="114"/>
      <c r="C558" s="115"/>
      <c r="D558" s="116"/>
      <c r="E558" s="117"/>
      <c r="F558" s="118"/>
      <c r="G558" s="105" t="str">
        <f t="shared" si="17"/>
        <v/>
      </c>
      <c r="H558" s="117"/>
      <c r="I558" s="122"/>
      <c r="J558" s="165"/>
      <c r="K558" s="122"/>
      <c r="L558" s="120"/>
      <c r="M558" s="120"/>
      <c r="N558" s="123"/>
      <c r="O558" s="122"/>
    </row>
    <row r="559" spans="1:15" s="166" customFormat="1" x14ac:dyDescent="0.3">
      <c r="A559" s="113">
        <f t="shared" si="16"/>
        <v>550</v>
      </c>
      <c r="B559" s="114"/>
      <c r="C559" s="115"/>
      <c r="D559" s="116"/>
      <c r="E559" s="117"/>
      <c r="F559" s="118"/>
      <c r="G559" s="105" t="str">
        <f t="shared" si="17"/>
        <v/>
      </c>
      <c r="H559" s="117"/>
      <c r="I559" s="122"/>
      <c r="J559" s="165"/>
      <c r="K559" s="122"/>
      <c r="L559" s="120"/>
      <c r="M559" s="120"/>
      <c r="N559" s="123"/>
      <c r="O559" s="109"/>
    </row>
    <row r="560" spans="1:15" s="166" customFormat="1" x14ac:dyDescent="0.3">
      <c r="A560" s="113">
        <f t="shared" si="16"/>
        <v>551</v>
      </c>
      <c r="B560" s="114"/>
      <c r="C560" s="115"/>
      <c r="D560" s="116"/>
      <c r="E560" s="117"/>
      <c r="F560" s="118"/>
      <c r="G560" s="105" t="str">
        <f t="shared" si="17"/>
        <v/>
      </c>
      <c r="H560" s="117"/>
      <c r="I560" s="122"/>
      <c r="J560" s="165"/>
      <c r="K560" s="122"/>
      <c r="L560" s="120"/>
      <c r="M560" s="120"/>
      <c r="N560" s="123"/>
      <c r="O560" s="122"/>
    </row>
    <row r="561" spans="1:15" s="166" customFormat="1" x14ac:dyDescent="0.3">
      <c r="A561" s="113">
        <f t="shared" si="16"/>
        <v>552</v>
      </c>
      <c r="B561" s="114"/>
      <c r="C561" s="115"/>
      <c r="D561" s="116"/>
      <c r="E561" s="117"/>
      <c r="F561" s="118"/>
      <c r="G561" s="105" t="str">
        <f t="shared" si="17"/>
        <v/>
      </c>
      <c r="H561" s="117"/>
      <c r="I561" s="122"/>
      <c r="J561" s="165"/>
      <c r="K561" s="122"/>
      <c r="L561" s="120"/>
      <c r="M561" s="120"/>
      <c r="N561" s="123"/>
      <c r="O561" s="122"/>
    </row>
    <row r="562" spans="1:15" s="166" customFormat="1" x14ac:dyDescent="0.3">
      <c r="A562" s="113">
        <f t="shared" si="16"/>
        <v>553</v>
      </c>
      <c r="B562" s="114"/>
      <c r="C562" s="115"/>
      <c r="D562" s="116"/>
      <c r="E562" s="117"/>
      <c r="F562" s="118"/>
      <c r="G562" s="105" t="str">
        <f t="shared" si="17"/>
        <v/>
      </c>
      <c r="H562" s="117"/>
      <c r="I562" s="122"/>
      <c r="J562" s="165"/>
      <c r="K562" s="122"/>
      <c r="L562" s="120"/>
      <c r="M562" s="120"/>
      <c r="N562" s="123"/>
      <c r="O562" s="109"/>
    </row>
    <row r="563" spans="1:15" s="166" customFormat="1" x14ac:dyDescent="0.3">
      <c r="A563" s="113">
        <f t="shared" si="16"/>
        <v>554</v>
      </c>
      <c r="B563" s="114"/>
      <c r="C563" s="115"/>
      <c r="D563" s="116"/>
      <c r="E563" s="117"/>
      <c r="F563" s="118"/>
      <c r="G563" s="105" t="str">
        <f t="shared" si="17"/>
        <v/>
      </c>
      <c r="H563" s="117"/>
      <c r="I563" s="122"/>
      <c r="J563" s="165"/>
      <c r="K563" s="122"/>
      <c r="L563" s="120"/>
      <c r="M563" s="120"/>
      <c r="N563" s="123"/>
      <c r="O563" s="109"/>
    </row>
    <row r="564" spans="1:15" s="166" customFormat="1" x14ac:dyDescent="0.3">
      <c r="A564" s="113">
        <f t="shared" si="16"/>
        <v>555</v>
      </c>
      <c r="B564" s="114"/>
      <c r="C564" s="115"/>
      <c r="D564" s="116"/>
      <c r="E564" s="117"/>
      <c r="F564" s="118"/>
      <c r="G564" s="105" t="str">
        <f t="shared" si="17"/>
        <v/>
      </c>
      <c r="H564" s="117"/>
      <c r="I564" s="122"/>
      <c r="J564" s="165"/>
      <c r="K564" s="122"/>
      <c r="L564" s="120"/>
      <c r="M564" s="120"/>
      <c r="N564" s="123"/>
      <c r="O564" s="109"/>
    </row>
    <row r="565" spans="1:15" s="166" customFormat="1" x14ac:dyDescent="0.3">
      <c r="A565" s="113">
        <f t="shared" si="16"/>
        <v>556</v>
      </c>
      <c r="B565" s="114"/>
      <c r="C565" s="115"/>
      <c r="D565" s="116"/>
      <c r="E565" s="117"/>
      <c r="F565" s="118"/>
      <c r="G565" s="105" t="str">
        <f t="shared" si="17"/>
        <v/>
      </c>
      <c r="H565" s="117"/>
      <c r="I565" s="122"/>
      <c r="J565" s="165"/>
      <c r="K565" s="122"/>
      <c r="L565" s="120"/>
      <c r="M565" s="120"/>
      <c r="N565" s="123"/>
      <c r="O565" s="109"/>
    </row>
    <row r="566" spans="1:15" s="166" customFormat="1" x14ac:dyDescent="0.3">
      <c r="A566" s="113">
        <f t="shared" si="16"/>
        <v>557</v>
      </c>
      <c r="B566" s="114"/>
      <c r="C566" s="115"/>
      <c r="D566" s="116"/>
      <c r="E566" s="117"/>
      <c r="F566" s="118"/>
      <c r="G566" s="105" t="str">
        <f t="shared" si="17"/>
        <v/>
      </c>
      <c r="H566" s="117"/>
      <c r="I566" s="122"/>
      <c r="J566" s="165"/>
      <c r="K566" s="122"/>
      <c r="L566" s="120"/>
      <c r="M566" s="120"/>
      <c r="N566" s="123"/>
      <c r="O566" s="109"/>
    </row>
    <row r="567" spans="1:15" s="166" customFormat="1" x14ac:dyDescent="0.3">
      <c r="A567" s="113">
        <f t="shared" si="16"/>
        <v>558</v>
      </c>
      <c r="B567" s="114"/>
      <c r="C567" s="115"/>
      <c r="D567" s="116"/>
      <c r="E567" s="117"/>
      <c r="F567" s="118"/>
      <c r="G567" s="105" t="str">
        <f t="shared" si="17"/>
        <v/>
      </c>
      <c r="H567" s="117"/>
      <c r="I567" s="122"/>
      <c r="J567" s="165"/>
      <c r="K567" s="122"/>
      <c r="L567" s="120"/>
      <c r="M567" s="120"/>
      <c r="N567" s="123"/>
      <c r="O567" s="109"/>
    </row>
    <row r="568" spans="1:15" s="166" customFormat="1" x14ac:dyDescent="0.3">
      <c r="A568" s="113">
        <f t="shared" si="16"/>
        <v>559</v>
      </c>
      <c r="B568" s="114"/>
      <c r="C568" s="115"/>
      <c r="D568" s="116"/>
      <c r="E568" s="117"/>
      <c r="F568" s="118"/>
      <c r="G568" s="105" t="str">
        <f t="shared" si="17"/>
        <v/>
      </c>
      <c r="H568" s="117"/>
      <c r="I568" s="122"/>
      <c r="J568" s="165"/>
      <c r="K568" s="122"/>
      <c r="L568" s="120"/>
      <c r="M568" s="120"/>
      <c r="N568" s="123"/>
      <c r="O568" s="122"/>
    </row>
    <row r="569" spans="1:15" s="166" customFormat="1" x14ac:dyDescent="0.3">
      <c r="A569" s="113">
        <f t="shared" si="16"/>
        <v>560</v>
      </c>
      <c r="B569" s="114"/>
      <c r="C569" s="115"/>
      <c r="D569" s="116"/>
      <c r="E569" s="117"/>
      <c r="F569" s="118"/>
      <c r="G569" s="105" t="str">
        <f t="shared" si="17"/>
        <v/>
      </c>
      <c r="H569" s="117"/>
      <c r="I569" s="122"/>
      <c r="J569" s="165"/>
      <c r="K569" s="122"/>
      <c r="L569" s="120"/>
      <c r="M569" s="120"/>
      <c r="N569" s="123"/>
      <c r="O569" s="109"/>
    </row>
    <row r="570" spans="1:15" s="166" customFormat="1" x14ac:dyDescent="0.3">
      <c r="A570" s="113">
        <f t="shared" si="16"/>
        <v>561</v>
      </c>
      <c r="B570" s="114"/>
      <c r="C570" s="115"/>
      <c r="D570" s="116"/>
      <c r="E570" s="117"/>
      <c r="F570" s="118"/>
      <c r="G570" s="105" t="str">
        <f t="shared" si="17"/>
        <v/>
      </c>
      <c r="H570" s="117"/>
      <c r="I570" s="122"/>
      <c r="J570" s="165"/>
      <c r="K570" s="122"/>
      <c r="L570" s="120"/>
      <c r="M570" s="120"/>
      <c r="N570" s="123"/>
      <c r="O570" s="122"/>
    </row>
    <row r="571" spans="1:15" s="166" customFormat="1" x14ac:dyDescent="0.3">
      <c r="A571" s="113">
        <f t="shared" si="16"/>
        <v>562</v>
      </c>
      <c r="B571" s="114"/>
      <c r="C571" s="115"/>
      <c r="D571" s="116"/>
      <c r="E571" s="117"/>
      <c r="F571" s="118"/>
      <c r="G571" s="105" t="str">
        <f t="shared" si="17"/>
        <v/>
      </c>
      <c r="H571" s="117"/>
      <c r="I571" s="122"/>
      <c r="J571" s="165"/>
      <c r="K571" s="122"/>
      <c r="L571" s="120"/>
      <c r="M571" s="120"/>
      <c r="N571" s="123"/>
      <c r="O571" s="109"/>
    </row>
    <row r="572" spans="1:15" s="166" customFormat="1" x14ac:dyDescent="0.3">
      <c r="A572" s="113">
        <f t="shared" si="16"/>
        <v>563</v>
      </c>
      <c r="B572" s="114"/>
      <c r="C572" s="115"/>
      <c r="D572" s="116"/>
      <c r="E572" s="117"/>
      <c r="F572" s="118"/>
      <c r="G572" s="105" t="str">
        <f t="shared" si="17"/>
        <v/>
      </c>
      <c r="H572" s="117"/>
      <c r="I572" s="122"/>
      <c r="J572" s="165"/>
      <c r="K572" s="122"/>
      <c r="L572" s="120"/>
      <c r="M572" s="120"/>
      <c r="N572" s="123"/>
      <c r="O572" s="122"/>
    </row>
    <row r="573" spans="1:15" s="166" customFormat="1" x14ac:dyDescent="0.3">
      <c r="A573" s="113">
        <f t="shared" si="16"/>
        <v>564</v>
      </c>
      <c r="B573" s="114"/>
      <c r="C573" s="115"/>
      <c r="D573" s="116"/>
      <c r="E573" s="117"/>
      <c r="F573" s="118"/>
      <c r="G573" s="105" t="str">
        <f t="shared" si="17"/>
        <v/>
      </c>
      <c r="H573" s="117"/>
      <c r="I573" s="122"/>
      <c r="J573" s="165"/>
      <c r="K573" s="122"/>
      <c r="L573" s="120"/>
      <c r="M573" s="120"/>
      <c r="N573" s="123"/>
      <c r="O573" s="122"/>
    </row>
    <row r="574" spans="1:15" s="166" customFormat="1" x14ac:dyDescent="0.3">
      <c r="A574" s="113">
        <f t="shared" si="16"/>
        <v>565</v>
      </c>
      <c r="B574" s="114"/>
      <c r="C574" s="115"/>
      <c r="D574" s="116"/>
      <c r="E574" s="117"/>
      <c r="F574" s="118"/>
      <c r="G574" s="105" t="str">
        <f t="shared" si="17"/>
        <v/>
      </c>
      <c r="H574" s="117"/>
      <c r="I574" s="122"/>
      <c r="J574" s="165"/>
      <c r="K574" s="122"/>
      <c r="L574" s="120"/>
      <c r="M574" s="120"/>
      <c r="N574" s="123"/>
      <c r="O574" s="109"/>
    </row>
    <row r="575" spans="1:15" s="166" customFormat="1" x14ac:dyDescent="0.3">
      <c r="A575" s="113">
        <f t="shared" si="16"/>
        <v>566</v>
      </c>
      <c r="B575" s="114"/>
      <c r="C575" s="115"/>
      <c r="D575" s="116"/>
      <c r="E575" s="117"/>
      <c r="F575" s="118"/>
      <c r="G575" s="105" t="str">
        <f t="shared" si="17"/>
        <v/>
      </c>
      <c r="H575" s="117"/>
      <c r="I575" s="122"/>
      <c r="J575" s="165"/>
      <c r="K575" s="122"/>
      <c r="L575" s="120"/>
      <c r="M575" s="120"/>
      <c r="N575" s="123"/>
      <c r="O575" s="109"/>
    </row>
    <row r="576" spans="1:15" s="166" customFormat="1" x14ac:dyDescent="0.3">
      <c r="A576" s="113">
        <f t="shared" si="16"/>
        <v>567</v>
      </c>
      <c r="B576" s="114"/>
      <c r="C576" s="115"/>
      <c r="D576" s="116"/>
      <c r="E576" s="117"/>
      <c r="F576" s="118"/>
      <c r="G576" s="105" t="str">
        <f t="shared" si="17"/>
        <v/>
      </c>
      <c r="H576" s="117"/>
      <c r="I576" s="122"/>
      <c r="J576" s="165"/>
      <c r="K576" s="122"/>
      <c r="L576" s="120"/>
      <c r="M576" s="120"/>
      <c r="N576" s="123"/>
      <c r="O576" s="109"/>
    </row>
    <row r="577" spans="1:15" s="166" customFormat="1" x14ac:dyDescent="0.3">
      <c r="A577" s="113">
        <f t="shared" si="16"/>
        <v>568</v>
      </c>
      <c r="B577" s="114"/>
      <c r="C577" s="115"/>
      <c r="D577" s="116"/>
      <c r="E577" s="117"/>
      <c r="F577" s="118"/>
      <c r="G577" s="105" t="str">
        <f t="shared" si="17"/>
        <v/>
      </c>
      <c r="H577" s="117"/>
      <c r="I577" s="122"/>
      <c r="J577" s="165"/>
      <c r="K577" s="122"/>
      <c r="L577" s="120"/>
      <c r="M577" s="120"/>
      <c r="N577" s="123"/>
      <c r="O577" s="109"/>
    </row>
    <row r="578" spans="1:15" s="166" customFormat="1" x14ac:dyDescent="0.3">
      <c r="A578" s="113">
        <f t="shared" si="16"/>
        <v>569</v>
      </c>
      <c r="B578" s="114"/>
      <c r="C578" s="115"/>
      <c r="D578" s="116"/>
      <c r="E578" s="117"/>
      <c r="F578" s="118"/>
      <c r="G578" s="105" t="str">
        <f t="shared" si="17"/>
        <v/>
      </c>
      <c r="H578" s="117"/>
      <c r="I578" s="122"/>
      <c r="J578" s="165"/>
      <c r="K578" s="122"/>
      <c r="L578" s="120"/>
      <c r="M578" s="120"/>
      <c r="N578" s="123"/>
      <c r="O578" s="109"/>
    </row>
    <row r="579" spans="1:15" s="166" customFormat="1" x14ac:dyDescent="0.3">
      <c r="A579" s="113">
        <f t="shared" si="16"/>
        <v>570</v>
      </c>
      <c r="B579" s="114"/>
      <c r="C579" s="115"/>
      <c r="D579" s="116"/>
      <c r="E579" s="117"/>
      <c r="F579" s="118"/>
      <c r="G579" s="105" t="str">
        <f t="shared" si="17"/>
        <v/>
      </c>
      <c r="H579" s="117"/>
      <c r="I579" s="122"/>
      <c r="J579" s="165"/>
      <c r="K579" s="122"/>
      <c r="L579" s="120"/>
      <c r="M579" s="120"/>
      <c r="N579" s="123"/>
      <c r="O579" s="122"/>
    </row>
    <row r="580" spans="1:15" s="166" customFormat="1" x14ac:dyDescent="0.3">
      <c r="A580" s="113">
        <f t="shared" si="16"/>
        <v>571</v>
      </c>
      <c r="B580" s="114"/>
      <c r="C580" s="115"/>
      <c r="D580" s="116"/>
      <c r="E580" s="117"/>
      <c r="F580" s="118"/>
      <c r="G580" s="105" t="str">
        <f t="shared" si="17"/>
        <v/>
      </c>
      <c r="H580" s="117"/>
      <c r="I580" s="122"/>
      <c r="J580" s="165"/>
      <c r="K580" s="122"/>
      <c r="L580" s="120"/>
      <c r="M580" s="120"/>
      <c r="N580" s="123"/>
      <c r="O580" s="122"/>
    </row>
    <row r="581" spans="1:15" s="166" customFormat="1" x14ac:dyDescent="0.3">
      <c r="A581" s="113">
        <f t="shared" si="16"/>
        <v>572</v>
      </c>
      <c r="B581" s="114"/>
      <c r="C581" s="115"/>
      <c r="D581" s="116"/>
      <c r="E581" s="117"/>
      <c r="F581" s="118"/>
      <c r="G581" s="105" t="str">
        <f t="shared" si="17"/>
        <v/>
      </c>
      <c r="H581" s="117"/>
      <c r="I581" s="122"/>
      <c r="J581" s="165"/>
      <c r="K581" s="122"/>
      <c r="L581" s="120"/>
      <c r="M581" s="120"/>
      <c r="N581" s="123"/>
      <c r="O581" s="122"/>
    </row>
    <row r="582" spans="1:15" s="166" customFormat="1" x14ac:dyDescent="0.3">
      <c r="A582" s="113">
        <f t="shared" si="16"/>
        <v>573</v>
      </c>
      <c r="B582" s="114"/>
      <c r="C582" s="115"/>
      <c r="D582" s="116"/>
      <c r="E582" s="117"/>
      <c r="F582" s="118"/>
      <c r="G582" s="105" t="str">
        <f t="shared" si="17"/>
        <v/>
      </c>
      <c r="H582" s="117"/>
      <c r="I582" s="122"/>
      <c r="J582" s="165"/>
      <c r="K582" s="122"/>
      <c r="L582" s="120"/>
      <c r="M582" s="120"/>
      <c r="N582" s="123"/>
      <c r="O582" s="122"/>
    </row>
    <row r="583" spans="1:15" s="166" customFormat="1" x14ac:dyDescent="0.3">
      <c r="A583" s="113">
        <f t="shared" si="16"/>
        <v>574</v>
      </c>
      <c r="B583" s="114"/>
      <c r="C583" s="115"/>
      <c r="D583" s="116"/>
      <c r="E583" s="117"/>
      <c r="F583" s="118"/>
      <c r="G583" s="105" t="str">
        <f t="shared" si="17"/>
        <v/>
      </c>
      <c r="H583" s="117"/>
      <c r="I583" s="122"/>
      <c r="J583" s="165"/>
      <c r="K583" s="122"/>
      <c r="L583" s="120"/>
      <c r="M583" s="120"/>
      <c r="N583" s="123"/>
      <c r="O583" s="122"/>
    </row>
    <row r="584" spans="1:15" s="166" customFormat="1" x14ac:dyDescent="0.3">
      <c r="A584" s="113">
        <f t="shared" si="16"/>
        <v>575</v>
      </c>
      <c r="B584" s="114"/>
      <c r="C584" s="115"/>
      <c r="D584" s="116"/>
      <c r="E584" s="117"/>
      <c r="F584" s="118"/>
      <c r="G584" s="105" t="str">
        <f t="shared" si="17"/>
        <v/>
      </c>
      <c r="H584" s="117"/>
      <c r="I584" s="122"/>
      <c r="J584" s="165"/>
      <c r="K584" s="122"/>
      <c r="L584" s="120"/>
      <c r="M584" s="120"/>
      <c r="N584" s="123"/>
      <c r="O584" s="122"/>
    </row>
    <row r="585" spans="1:15" s="166" customFormat="1" x14ac:dyDescent="0.3">
      <c r="A585" s="113">
        <f t="shared" si="16"/>
        <v>576</v>
      </c>
      <c r="B585" s="114"/>
      <c r="C585" s="115"/>
      <c r="D585" s="116"/>
      <c r="E585" s="117"/>
      <c r="F585" s="118"/>
      <c r="G585" s="105" t="str">
        <f t="shared" si="17"/>
        <v/>
      </c>
      <c r="H585" s="117"/>
      <c r="I585" s="122"/>
      <c r="J585" s="165"/>
      <c r="K585" s="122"/>
      <c r="L585" s="120"/>
      <c r="M585" s="120"/>
      <c r="N585" s="123"/>
      <c r="O585" s="122"/>
    </row>
    <row r="586" spans="1:15" s="166" customFormat="1" x14ac:dyDescent="0.3">
      <c r="A586" s="113">
        <f t="shared" si="16"/>
        <v>577</v>
      </c>
      <c r="B586" s="114"/>
      <c r="C586" s="115"/>
      <c r="D586" s="116"/>
      <c r="E586" s="117"/>
      <c r="F586" s="118"/>
      <c r="G586" s="105" t="str">
        <f t="shared" si="17"/>
        <v/>
      </c>
      <c r="H586" s="117"/>
      <c r="I586" s="122"/>
      <c r="J586" s="165"/>
      <c r="K586" s="122"/>
      <c r="L586" s="120"/>
      <c r="M586" s="120"/>
      <c r="N586" s="123"/>
      <c r="O586" s="122"/>
    </row>
    <row r="587" spans="1:15" s="166" customFormat="1" x14ac:dyDescent="0.3">
      <c r="A587" s="113">
        <f t="shared" ref="A587:A650" si="18">A586+1</f>
        <v>578</v>
      </c>
      <c r="B587" s="114"/>
      <c r="C587" s="115"/>
      <c r="D587" s="116"/>
      <c r="E587" s="117"/>
      <c r="F587" s="118"/>
      <c r="G587" s="105" t="str">
        <f t="shared" ref="G587:G650" si="19">IF(E587&lt;&gt;"",IF(D587&lt;&gt;"",D587&amp;"-"&amp;E587&amp;"-"&amp;TEXT(F587,"000"),E587&amp;"-"&amp;TEXT(F587,"000")),"")</f>
        <v/>
      </c>
      <c r="H587" s="117"/>
      <c r="I587" s="122"/>
      <c r="J587" s="165"/>
      <c r="K587" s="122"/>
      <c r="L587" s="120"/>
      <c r="M587" s="120"/>
      <c r="N587" s="123"/>
      <c r="O587" s="109"/>
    </row>
    <row r="588" spans="1:15" s="166" customFormat="1" x14ac:dyDescent="0.3">
      <c r="A588" s="113">
        <f t="shared" si="18"/>
        <v>579</v>
      </c>
      <c r="B588" s="114"/>
      <c r="C588" s="115"/>
      <c r="D588" s="116"/>
      <c r="E588" s="117"/>
      <c r="F588" s="118"/>
      <c r="G588" s="105" t="str">
        <f t="shared" si="19"/>
        <v/>
      </c>
      <c r="H588" s="117"/>
      <c r="I588" s="122"/>
      <c r="J588" s="165"/>
      <c r="K588" s="122"/>
      <c r="L588" s="120"/>
      <c r="M588" s="120"/>
      <c r="N588" s="123"/>
      <c r="O588" s="109"/>
    </row>
    <row r="589" spans="1:15" s="166" customFormat="1" x14ac:dyDescent="0.3">
      <c r="A589" s="113">
        <f t="shared" si="18"/>
        <v>580</v>
      </c>
      <c r="B589" s="114"/>
      <c r="C589" s="115"/>
      <c r="D589" s="116"/>
      <c r="E589" s="117"/>
      <c r="F589" s="118"/>
      <c r="G589" s="105" t="str">
        <f t="shared" si="19"/>
        <v/>
      </c>
      <c r="H589" s="117"/>
      <c r="I589" s="122"/>
      <c r="J589" s="165"/>
      <c r="K589" s="122"/>
      <c r="L589" s="120"/>
      <c r="M589" s="120"/>
      <c r="N589" s="123"/>
      <c r="O589" s="109"/>
    </row>
    <row r="590" spans="1:15" s="166" customFormat="1" x14ac:dyDescent="0.3">
      <c r="A590" s="113">
        <f t="shared" si="18"/>
        <v>581</v>
      </c>
      <c r="B590" s="114"/>
      <c r="C590" s="115"/>
      <c r="D590" s="116"/>
      <c r="E590" s="117"/>
      <c r="F590" s="118"/>
      <c r="G590" s="105" t="str">
        <f t="shared" si="19"/>
        <v/>
      </c>
      <c r="H590" s="117"/>
      <c r="I590" s="122"/>
      <c r="J590" s="165"/>
      <c r="K590" s="122"/>
      <c r="L590" s="120"/>
      <c r="M590" s="120"/>
      <c r="N590" s="123"/>
      <c r="O590" s="122"/>
    </row>
    <row r="591" spans="1:15" s="166" customFormat="1" x14ac:dyDescent="0.3">
      <c r="A591" s="113">
        <f t="shared" si="18"/>
        <v>582</v>
      </c>
      <c r="B591" s="114"/>
      <c r="C591" s="115"/>
      <c r="D591" s="116"/>
      <c r="E591" s="117"/>
      <c r="F591" s="118"/>
      <c r="G591" s="105" t="str">
        <f t="shared" si="19"/>
        <v/>
      </c>
      <c r="H591" s="117"/>
      <c r="I591" s="122"/>
      <c r="J591" s="165"/>
      <c r="K591" s="122"/>
      <c r="L591" s="120"/>
      <c r="M591" s="120"/>
      <c r="N591" s="123"/>
      <c r="O591" s="122"/>
    </row>
    <row r="592" spans="1:15" s="166" customFormat="1" x14ac:dyDescent="0.3">
      <c r="A592" s="113">
        <f t="shared" si="18"/>
        <v>583</v>
      </c>
      <c r="B592" s="114"/>
      <c r="C592" s="115"/>
      <c r="D592" s="116"/>
      <c r="E592" s="117"/>
      <c r="F592" s="118"/>
      <c r="G592" s="105" t="str">
        <f t="shared" si="19"/>
        <v/>
      </c>
      <c r="H592" s="117"/>
      <c r="I592" s="122"/>
      <c r="J592" s="165"/>
      <c r="K592" s="122"/>
      <c r="L592" s="120"/>
      <c r="M592" s="120"/>
      <c r="N592" s="123"/>
      <c r="O592" s="122"/>
    </row>
    <row r="593" spans="1:15" s="166" customFormat="1" x14ac:dyDescent="0.3">
      <c r="A593" s="113">
        <f t="shared" si="18"/>
        <v>584</v>
      </c>
      <c r="B593" s="114"/>
      <c r="C593" s="115"/>
      <c r="D593" s="116"/>
      <c r="E593" s="117"/>
      <c r="F593" s="118"/>
      <c r="G593" s="105" t="str">
        <f t="shared" si="19"/>
        <v/>
      </c>
      <c r="H593" s="117"/>
      <c r="I593" s="122"/>
      <c r="J593" s="165"/>
      <c r="K593" s="122"/>
      <c r="L593" s="120"/>
      <c r="M593" s="120"/>
      <c r="N593" s="123"/>
      <c r="O593" s="122"/>
    </row>
    <row r="594" spans="1:15" s="166" customFormat="1" x14ac:dyDescent="0.3">
      <c r="A594" s="113">
        <f t="shared" si="18"/>
        <v>585</v>
      </c>
      <c r="B594" s="114"/>
      <c r="C594" s="115"/>
      <c r="D594" s="116"/>
      <c r="E594" s="117"/>
      <c r="F594" s="118"/>
      <c r="G594" s="105" t="str">
        <f t="shared" si="19"/>
        <v/>
      </c>
      <c r="H594" s="117"/>
      <c r="I594" s="122"/>
      <c r="J594" s="165"/>
      <c r="K594" s="122"/>
      <c r="L594" s="120"/>
      <c r="M594" s="120"/>
      <c r="N594" s="123"/>
      <c r="O594" s="122"/>
    </row>
    <row r="595" spans="1:15" s="166" customFormat="1" x14ac:dyDescent="0.3">
      <c r="A595" s="113">
        <f t="shared" si="18"/>
        <v>586</v>
      </c>
      <c r="B595" s="114"/>
      <c r="C595" s="115"/>
      <c r="D595" s="116"/>
      <c r="E595" s="117"/>
      <c r="F595" s="118"/>
      <c r="G595" s="105" t="str">
        <f t="shared" si="19"/>
        <v/>
      </c>
      <c r="H595" s="117"/>
      <c r="I595" s="122"/>
      <c r="J595" s="165"/>
      <c r="K595" s="122"/>
      <c r="L595" s="120"/>
      <c r="M595" s="120"/>
      <c r="N595" s="123"/>
      <c r="O595" s="109"/>
    </row>
    <row r="596" spans="1:15" s="166" customFormat="1" x14ac:dyDescent="0.3">
      <c r="A596" s="113">
        <f t="shared" si="18"/>
        <v>587</v>
      </c>
      <c r="B596" s="114"/>
      <c r="C596" s="115"/>
      <c r="D596" s="116"/>
      <c r="E596" s="117"/>
      <c r="F596" s="118"/>
      <c r="G596" s="105" t="str">
        <f t="shared" si="19"/>
        <v/>
      </c>
      <c r="H596" s="117"/>
      <c r="I596" s="122"/>
      <c r="J596" s="165"/>
      <c r="K596" s="122"/>
      <c r="L596" s="120"/>
      <c r="M596" s="120"/>
      <c r="N596" s="123"/>
      <c r="O596" s="122"/>
    </row>
    <row r="597" spans="1:15" s="166" customFormat="1" x14ac:dyDescent="0.3">
      <c r="A597" s="113">
        <f t="shared" si="18"/>
        <v>588</v>
      </c>
      <c r="B597" s="114"/>
      <c r="C597" s="115"/>
      <c r="D597" s="116"/>
      <c r="E597" s="117"/>
      <c r="F597" s="118"/>
      <c r="G597" s="105" t="str">
        <f t="shared" si="19"/>
        <v/>
      </c>
      <c r="H597" s="117"/>
      <c r="I597" s="122"/>
      <c r="J597" s="165"/>
      <c r="K597" s="122"/>
      <c r="L597" s="120"/>
      <c r="M597" s="120"/>
      <c r="N597" s="123"/>
      <c r="O597" s="109"/>
    </row>
    <row r="598" spans="1:15" s="166" customFormat="1" x14ac:dyDescent="0.3">
      <c r="A598" s="113">
        <f t="shared" si="18"/>
        <v>589</v>
      </c>
      <c r="B598" s="114"/>
      <c r="C598" s="115"/>
      <c r="D598" s="116"/>
      <c r="E598" s="117"/>
      <c r="F598" s="118"/>
      <c r="G598" s="105" t="str">
        <f t="shared" si="19"/>
        <v/>
      </c>
      <c r="H598" s="117"/>
      <c r="I598" s="122"/>
      <c r="J598" s="165"/>
      <c r="K598" s="122"/>
      <c r="L598" s="120"/>
      <c r="M598" s="120"/>
      <c r="N598" s="123"/>
      <c r="O598" s="109"/>
    </row>
    <row r="599" spans="1:15" s="166" customFormat="1" x14ac:dyDescent="0.3">
      <c r="A599" s="113">
        <f t="shared" si="18"/>
        <v>590</v>
      </c>
      <c r="B599" s="114"/>
      <c r="C599" s="115"/>
      <c r="D599" s="116"/>
      <c r="E599" s="117"/>
      <c r="F599" s="118"/>
      <c r="G599" s="105" t="str">
        <f t="shared" si="19"/>
        <v/>
      </c>
      <c r="H599" s="117"/>
      <c r="I599" s="122"/>
      <c r="J599" s="165"/>
      <c r="K599" s="122"/>
      <c r="L599" s="120"/>
      <c r="M599" s="120"/>
      <c r="N599" s="123"/>
      <c r="O599" s="109"/>
    </row>
    <row r="600" spans="1:15" s="166" customFormat="1" x14ac:dyDescent="0.3">
      <c r="A600" s="113">
        <f t="shared" si="18"/>
        <v>591</v>
      </c>
      <c r="B600" s="114"/>
      <c r="C600" s="115"/>
      <c r="D600" s="116"/>
      <c r="E600" s="117"/>
      <c r="F600" s="118"/>
      <c r="G600" s="105" t="str">
        <f t="shared" si="19"/>
        <v/>
      </c>
      <c r="H600" s="117"/>
      <c r="I600" s="122"/>
      <c r="J600" s="165"/>
      <c r="K600" s="122"/>
      <c r="L600" s="120"/>
      <c r="M600" s="120"/>
      <c r="N600" s="123"/>
      <c r="O600" s="109"/>
    </row>
    <row r="601" spans="1:15" s="166" customFormat="1" x14ac:dyDescent="0.3">
      <c r="A601" s="113">
        <f t="shared" si="18"/>
        <v>592</v>
      </c>
      <c r="B601" s="114"/>
      <c r="C601" s="115"/>
      <c r="D601" s="116"/>
      <c r="E601" s="117"/>
      <c r="F601" s="118"/>
      <c r="G601" s="105" t="str">
        <f t="shared" si="19"/>
        <v/>
      </c>
      <c r="H601" s="117"/>
      <c r="I601" s="122"/>
      <c r="J601" s="165"/>
      <c r="K601" s="122"/>
      <c r="L601" s="120"/>
      <c r="M601" s="120"/>
      <c r="N601" s="123"/>
      <c r="O601" s="122"/>
    </row>
    <row r="602" spans="1:15" s="166" customFormat="1" x14ac:dyDescent="0.3">
      <c r="A602" s="113">
        <f t="shared" si="18"/>
        <v>593</v>
      </c>
      <c r="B602" s="114"/>
      <c r="C602" s="115"/>
      <c r="D602" s="116"/>
      <c r="E602" s="117"/>
      <c r="F602" s="118"/>
      <c r="G602" s="105" t="str">
        <f t="shared" si="19"/>
        <v/>
      </c>
      <c r="H602" s="117"/>
      <c r="I602" s="122"/>
      <c r="J602" s="165"/>
      <c r="K602" s="122"/>
      <c r="L602" s="120"/>
      <c r="M602" s="120"/>
      <c r="N602" s="123"/>
      <c r="O602" s="122"/>
    </row>
    <row r="603" spans="1:15" s="166" customFormat="1" x14ac:dyDescent="0.3">
      <c r="A603" s="113">
        <f t="shared" si="18"/>
        <v>594</v>
      </c>
      <c r="B603" s="114"/>
      <c r="C603" s="115"/>
      <c r="D603" s="116"/>
      <c r="E603" s="117"/>
      <c r="F603" s="118"/>
      <c r="G603" s="105" t="str">
        <f t="shared" si="19"/>
        <v/>
      </c>
      <c r="H603" s="117"/>
      <c r="I603" s="122"/>
      <c r="J603" s="165"/>
      <c r="K603" s="122"/>
      <c r="L603" s="120"/>
      <c r="M603" s="120"/>
      <c r="N603" s="123"/>
      <c r="O603" s="122"/>
    </row>
    <row r="604" spans="1:15" s="166" customFormat="1" x14ac:dyDescent="0.3">
      <c r="A604" s="113">
        <f t="shared" si="18"/>
        <v>595</v>
      </c>
      <c r="B604" s="114"/>
      <c r="C604" s="115"/>
      <c r="D604" s="116"/>
      <c r="E604" s="117"/>
      <c r="F604" s="118"/>
      <c r="G604" s="105" t="str">
        <f t="shared" si="19"/>
        <v/>
      </c>
      <c r="H604" s="117"/>
      <c r="I604" s="122"/>
      <c r="J604" s="165"/>
      <c r="K604" s="122"/>
      <c r="L604" s="120"/>
      <c r="M604" s="120"/>
      <c r="N604" s="123"/>
      <c r="O604" s="122"/>
    </row>
    <row r="605" spans="1:15" s="166" customFormat="1" x14ac:dyDescent="0.3">
      <c r="A605" s="113">
        <f t="shared" si="18"/>
        <v>596</v>
      </c>
      <c r="B605" s="114"/>
      <c r="C605" s="115"/>
      <c r="D605" s="116"/>
      <c r="E605" s="117"/>
      <c r="F605" s="118"/>
      <c r="G605" s="105" t="str">
        <f t="shared" si="19"/>
        <v/>
      </c>
      <c r="H605" s="117"/>
      <c r="I605" s="122"/>
      <c r="J605" s="165"/>
      <c r="K605" s="122"/>
      <c r="L605" s="120"/>
      <c r="M605" s="120"/>
      <c r="N605" s="123"/>
      <c r="O605" s="122"/>
    </row>
    <row r="606" spans="1:15" s="166" customFormat="1" x14ac:dyDescent="0.3">
      <c r="A606" s="113">
        <f t="shared" si="18"/>
        <v>597</v>
      </c>
      <c r="B606" s="114"/>
      <c r="C606" s="115"/>
      <c r="D606" s="116"/>
      <c r="E606" s="117"/>
      <c r="F606" s="118"/>
      <c r="G606" s="105" t="str">
        <f t="shared" si="19"/>
        <v/>
      </c>
      <c r="H606" s="117"/>
      <c r="I606" s="122"/>
      <c r="J606" s="165"/>
      <c r="K606" s="122"/>
      <c r="L606" s="120"/>
      <c r="M606" s="120"/>
      <c r="N606" s="123"/>
      <c r="O606" s="122"/>
    </row>
    <row r="607" spans="1:15" s="166" customFormat="1" x14ac:dyDescent="0.3">
      <c r="A607" s="113">
        <f t="shared" si="18"/>
        <v>598</v>
      </c>
      <c r="B607" s="114"/>
      <c r="C607" s="115"/>
      <c r="D607" s="116"/>
      <c r="E607" s="117"/>
      <c r="F607" s="118"/>
      <c r="G607" s="105" t="str">
        <f t="shared" si="19"/>
        <v/>
      </c>
      <c r="H607" s="117"/>
      <c r="I607" s="122"/>
      <c r="J607" s="165"/>
      <c r="K607" s="122"/>
      <c r="L607" s="120"/>
      <c r="M607" s="120"/>
      <c r="N607" s="123"/>
      <c r="O607" s="122"/>
    </row>
    <row r="608" spans="1:15" s="166" customFormat="1" x14ac:dyDescent="0.3">
      <c r="A608" s="113">
        <f t="shared" si="18"/>
        <v>599</v>
      </c>
      <c r="B608" s="114"/>
      <c r="C608" s="115"/>
      <c r="D608" s="116"/>
      <c r="E608" s="117"/>
      <c r="F608" s="118"/>
      <c r="G608" s="105" t="str">
        <f t="shared" si="19"/>
        <v/>
      </c>
      <c r="H608" s="117"/>
      <c r="I608" s="122"/>
      <c r="J608" s="165"/>
      <c r="K608" s="122"/>
      <c r="L608" s="120"/>
      <c r="M608" s="120"/>
      <c r="N608" s="123"/>
      <c r="O608" s="122"/>
    </row>
    <row r="609" spans="1:15" s="166" customFormat="1" x14ac:dyDescent="0.3">
      <c r="A609" s="113">
        <f t="shared" si="18"/>
        <v>600</v>
      </c>
      <c r="B609" s="114"/>
      <c r="C609" s="115"/>
      <c r="D609" s="116"/>
      <c r="E609" s="117"/>
      <c r="F609" s="118"/>
      <c r="G609" s="105" t="str">
        <f t="shared" si="19"/>
        <v/>
      </c>
      <c r="H609" s="117"/>
      <c r="I609" s="122"/>
      <c r="J609" s="165"/>
      <c r="K609" s="122"/>
      <c r="L609" s="120"/>
      <c r="M609" s="120"/>
      <c r="N609" s="123"/>
      <c r="O609" s="122"/>
    </row>
    <row r="610" spans="1:15" s="166" customFormat="1" x14ac:dyDescent="0.3">
      <c r="A610" s="113">
        <f t="shared" si="18"/>
        <v>601</v>
      </c>
      <c r="B610" s="114"/>
      <c r="C610" s="115"/>
      <c r="D610" s="116"/>
      <c r="E610" s="117"/>
      <c r="F610" s="118"/>
      <c r="G610" s="105" t="str">
        <f t="shared" si="19"/>
        <v/>
      </c>
      <c r="H610" s="117"/>
      <c r="I610" s="122"/>
      <c r="J610" s="165"/>
      <c r="K610" s="122"/>
      <c r="L610" s="120"/>
      <c r="M610" s="120"/>
      <c r="N610" s="123"/>
      <c r="O610" s="122"/>
    </row>
    <row r="611" spans="1:15" s="166" customFormat="1" x14ac:dyDescent="0.3">
      <c r="A611" s="113">
        <f t="shared" si="18"/>
        <v>602</v>
      </c>
      <c r="B611" s="114"/>
      <c r="C611" s="115"/>
      <c r="D611" s="116"/>
      <c r="E611" s="117"/>
      <c r="F611" s="118"/>
      <c r="G611" s="105" t="str">
        <f t="shared" si="19"/>
        <v/>
      </c>
      <c r="H611" s="117"/>
      <c r="I611" s="122"/>
      <c r="J611" s="165"/>
      <c r="K611" s="122"/>
      <c r="L611" s="120"/>
      <c r="M611" s="120"/>
      <c r="N611" s="123"/>
      <c r="O611" s="122"/>
    </row>
    <row r="612" spans="1:15" s="166" customFormat="1" x14ac:dyDescent="0.3">
      <c r="A612" s="113">
        <f t="shared" si="18"/>
        <v>603</v>
      </c>
      <c r="B612" s="114"/>
      <c r="C612" s="115"/>
      <c r="D612" s="116"/>
      <c r="E612" s="117"/>
      <c r="F612" s="118"/>
      <c r="G612" s="105" t="str">
        <f t="shared" si="19"/>
        <v/>
      </c>
      <c r="H612" s="117"/>
      <c r="I612" s="122"/>
      <c r="J612" s="165"/>
      <c r="K612" s="122"/>
      <c r="L612" s="120"/>
      <c r="M612" s="120"/>
      <c r="N612" s="123"/>
      <c r="O612" s="122"/>
    </row>
    <row r="613" spans="1:15" s="166" customFormat="1" x14ac:dyDescent="0.3">
      <c r="A613" s="113">
        <f t="shared" si="18"/>
        <v>604</v>
      </c>
      <c r="B613" s="114"/>
      <c r="C613" s="115"/>
      <c r="D613" s="116"/>
      <c r="E613" s="117"/>
      <c r="F613" s="118"/>
      <c r="G613" s="105" t="str">
        <f t="shared" si="19"/>
        <v/>
      </c>
      <c r="H613" s="117"/>
      <c r="I613" s="122"/>
      <c r="J613" s="165"/>
      <c r="K613" s="122"/>
      <c r="L613" s="120"/>
      <c r="M613" s="120"/>
      <c r="N613" s="123"/>
      <c r="O613" s="109"/>
    </row>
    <row r="614" spans="1:15" s="166" customFormat="1" x14ac:dyDescent="0.3">
      <c r="A614" s="113">
        <f t="shared" si="18"/>
        <v>605</v>
      </c>
      <c r="B614" s="114"/>
      <c r="C614" s="115"/>
      <c r="D614" s="116"/>
      <c r="E614" s="117"/>
      <c r="F614" s="118"/>
      <c r="G614" s="105" t="str">
        <f t="shared" si="19"/>
        <v/>
      </c>
      <c r="H614" s="117"/>
      <c r="I614" s="122"/>
      <c r="J614" s="165"/>
      <c r="K614" s="122"/>
      <c r="L614" s="120"/>
      <c r="M614" s="120"/>
      <c r="N614" s="123"/>
      <c r="O614" s="122"/>
    </row>
    <row r="615" spans="1:15" s="166" customFormat="1" x14ac:dyDescent="0.3">
      <c r="A615" s="113">
        <f t="shared" si="18"/>
        <v>606</v>
      </c>
      <c r="B615" s="114"/>
      <c r="C615" s="115"/>
      <c r="D615" s="116"/>
      <c r="E615" s="117"/>
      <c r="F615" s="118"/>
      <c r="G615" s="105" t="str">
        <f t="shared" si="19"/>
        <v/>
      </c>
      <c r="H615" s="117"/>
      <c r="I615" s="122"/>
      <c r="J615" s="165"/>
      <c r="K615" s="122"/>
      <c r="L615" s="120"/>
      <c r="M615" s="120"/>
      <c r="N615" s="123"/>
      <c r="O615" s="122"/>
    </row>
    <row r="616" spans="1:15" s="166" customFormat="1" x14ac:dyDescent="0.3">
      <c r="A616" s="113">
        <f t="shared" si="18"/>
        <v>607</v>
      </c>
      <c r="B616" s="114"/>
      <c r="C616" s="115"/>
      <c r="D616" s="116"/>
      <c r="E616" s="117"/>
      <c r="F616" s="118"/>
      <c r="G616" s="105" t="str">
        <f t="shared" si="19"/>
        <v/>
      </c>
      <c r="H616" s="117"/>
      <c r="I616" s="122"/>
      <c r="J616" s="165"/>
      <c r="K616" s="122"/>
      <c r="L616" s="120"/>
      <c r="M616" s="120"/>
      <c r="N616" s="123"/>
      <c r="O616" s="122"/>
    </row>
    <row r="617" spans="1:15" s="166" customFormat="1" x14ac:dyDescent="0.3">
      <c r="A617" s="113">
        <f t="shared" si="18"/>
        <v>608</v>
      </c>
      <c r="B617" s="114"/>
      <c r="C617" s="115"/>
      <c r="D617" s="116"/>
      <c r="E617" s="117"/>
      <c r="F617" s="118"/>
      <c r="G617" s="105" t="str">
        <f t="shared" si="19"/>
        <v/>
      </c>
      <c r="H617" s="117"/>
      <c r="I617" s="122"/>
      <c r="J617" s="165"/>
      <c r="K617" s="122"/>
      <c r="L617" s="120"/>
      <c r="M617" s="120"/>
      <c r="N617" s="123"/>
      <c r="O617" s="122"/>
    </row>
    <row r="618" spans="1:15" s="166" customFormat="1" x14ac:dyDescent="0.3">
      <c r="A618" s="113">
        <f t="shared" si="18"/>
        <v>609</v>
      </c>
      <c r="B618" s="114"/>
      <c r="C618" s="115"/>
      <c r="D618" s="116"/>
      <c r="E618" s="117"/>
      <c r="F618" s="118"/>
      <c r="G618" s="105" t="str">
        <f t="shared" si="19"/>
        <v/>
      </c>
      <c r="H618" s="117"/>
      <c r="I618" s="122"/>
      <c r="J618" s="165"/>
      <c r="K618" s="122"/>
      <c r="L618" s="120"/>
      <c r="M618" s="120"/>
      <c r="N618" s="123"/>
      <c r="O618" s="122"/>
    </row>
    <row r="619" spans="1:15" s="166" customFormat="1" x14ac:dyDescent="0.3">
      <c r="A619" s="113">
        <f t="shared" si="18"/>
        <v>610</v>
      </c>
      <c r="B619" s="114"/>
      <c r="C619" s="115"/>
      <c r="D619" s="116"/>
      <c r="E619" s="117"/>
      <c r="F619" s="118"/>
      <c r="G619" s="105" t="str">
        <f t="shared" si="19"/>
        <v/>
      </c>
      <c r="H619" s="117"/>
      <c r="I619" s="122"/>
      <c r="J619" s="165"/>
      <c r="K619" s="122"/>
      <c r="L619" s="120"/>
      <c r="M619" s="120"/>
      <c r="N619" s="123"/>
      <c r="O619" s="122"/>
    </row>
    <row r="620" spans="1:15" s="166" customFormat="1" x14ac:dyDescent="0.3">
      <c r="A620" s="113">
        <f t="shared" si="18"/>
        <v>611</v>
      </c>
      <c r="B620" s="114"/>
      <c r="C620" s="115"/>
      <c r="D620" s="116"/>
      <c r="E620" s="117"/>
      <c r="F620" s="118"/>
      <c r="G620" s="105" t="str">
        <f t="shared" si="19"/>
        <v/>
      </c>
      <c r="H620" s="117"/>
      <c r="I620" s="122"/>
      <c r="J620" s="165"/>
      <c r="K620" s="122"/>
      <c r="L620" s="120"/>
      <c r="M620" s="120"/>
      <c r="N620" s="123"/>
      <c r="O620" s="122"/>
    </row>
    <row r="621" spans="1:15" s="166" customFormat="1" x14ac:dyDescent="0.3">
      <c r="A621" s="113">
        <f t="shared" si="18"/>
        <v>612</v>
      </c>
      <c r="B621" s="114"/>
      <c r="C621" s="115"/>
      <c r="D621" s="116"/>
      <c r="E621" s="117"/>
      <c r="F621" s="118"/>
      <c r="G621" s="105" t="str">
        <f t="shared" si="19"/>
        <v/>
      </c>
      <c r="H621" s="117"/>
      <c r="I621" s="122"/>
      <c r="J621" s="165"/>
      <c r="K621" s="122"/>
      <c r="L621" s="120"/>
      <c r="M621" s="120"/>
      <c r="N621" s="123"/>
      <c r="O621" s="122"/>
    </row>
    <row r="622" spans="1:15" s="166" customFormat="1" x14ac:dyDescent="0.3">
      <c r="A622" s="113">
        <f t="shared" si="18"/>
        <v>613</v>
      </c>
      <c r="B622" s="114"/>
      <c r="C622" s="115"/>
      <c r="D622" s="116"/>
      <c r="E622" s="117"/>
      <c r="F622" s="118"/>
      <c r="G622" s="105" t="str">
        <f t="shared" si="19"/>
        <v/>
      </c>
      <c r="H622" s="117"/>
      <c r="I622" s="122"/>
      <c r="J622" s="165"/>
      <c r="K622" s="122"/>
      <c r="L622" s="120"/>
      <c r="M622" s="120"/>
      <c r="N622" s="123"/>
      <c r="O622" s="122"/>
    </row>
    <row r="623" spans="1:15" s="166" customFormat="1" x14ac:dyDescent="0.3">
      <c r="A623" s="113">
        <f t="shared" si="18"/>
        <v>614</v>
      </c>
      <c r="B623" s="114"/>
      <c r="C623" s="115"/>
      <c r="D623" s="116"/>
      <c r="E623" s="117"/>
      <c r="F623" s="118"/>
      <c r="G623" s="105" t="str">
        <f t="shared" si="19"/>
        <v/>
      </c>
      <c r="H623" s="117"/>
      <c r="I623" s="122"/>
      <c r="J623" s="165"/>
      <c r="K623" s="122"/>
      <c r="L623" s="120"/>
      <c r="M623" s="120"/>
      <c r="N623" s="123"/>
      <c r="O623" s="122"/>
    </row>
    <row r="624" spans="1:15" s="166" customFormat="1" x14ac:dyDescent="0.3">
      <c r="A624" s="113">
        <f t="shared" si="18"/>
        <v>615</v>
      </c>
      <c r="B624" s="114"/>
      <c r="C624" s="115"/>
      <c r="D624" s="116"/>
      <c r="E624" s="117"/>
      <c r="F624" s="118"/>
      <c r="G624" s="105" t="str">
        <f t="shared" si="19"/>
        <v/>
      </c>
      <c r="H624" s="117"/>
      <c r="I624" s="122"/>
      <c r="J624" s="165"/>
      <c r="K624" s="122"/>
      <c r="L624" s="120"/>
      <c r="M624" s="120"/>
      <c r="N624" s="123"/>
      <c r="O624" s="122"/>
    </row>
    <row r="625" spans="1:15" s="166" customFormat="1" x14ac:dyDescent="0.3">
      <c r="A625" s="113">
        <f t="shared" si="18"/>
        <v>616</v>
      </c>
      <c r="B625" s="114"/>
      <c r="C625" s="115"/>
      <c r="D625" s="116"/>
      <c r="E625" s="117"/>
      <c r="F625" s="118"/>
      <c r="G625" s="105" t="str">
        <f t="shared" si="19"/>
        <v/>
      </c>
      <c r="H625" s="117"/>
      <c r="I625" s="122"/>
      <c r="J625" s="165"/>
      <c r="K625" s="122"/>
      <c r="L625" s="120"/>
      <c r="M625" s="120"/>
      <c r="N625" s="123"/>
      <c r="O625" s="122"/>
    </row>
    <row r="626" spans="1:15" s="166" customFormat="1" x14ac:dyDescent="0.3">
      <c r="A626" s="113">
        <f t="shared" si="18"/>
        <v>617</v>
      </c>
      <c r="B626" s="114"/>
      <c r="C626" s="115"/>
      <c r="D626" s="116"/>
      <c r="E626" s="117"/>
      <c r="F626" s="118"/>
      <c r="G626" s="105" t="str">
        <f t="shared" si="19"/>
        <v/>
      </c>
      <c r="H626" s="117"/>
      <c r="I626" s="122"/>
      <c r="J626" s="165"/>
      <c r="K626" s="122"/>
      <c r="L626" s="120"/>
      <c r="M626" s="120"/>
      <c r="N626" s="123"/>
      <c r="O626" s="122"/>
    </row>
    <row r="627" spans="1:15" s="166" customFormat="1" x14ac:dyDescent="0.3">
      <c r="A627" s="113">
        <f t="shared" si="18"/>
        <v>618</v>
      </c>
      <c r="B627" s="114"/>
      <c r="C627" s="115"/>
      <c r="D627" s="116"/>
      <c r="E627" s="117"/>
      <c r="F627" s="118"/>
      <c r="G627" s="105" t="str">
        <f t="shared" si="19"/>
        <v/>
      </c>
      <c r="H627" s="117"/>
      <c r="I627" s="122"/>
      <c r="J627" s="165"/>
      <c r="K627" s="122"/>
      <c r="L627" s="120"/>
      <c r="M627" s="120"/>
      <c r="N627" s="123"/>
      <c r="O627" s="109"/>
    </row>
    <row r="628" spans="1:15" s="166" customFormat="1" x14ac:dyDescent="0.3">
      <c r="A628" s="113">
        <f t="shared" si="18"/>
        <v>619</v>
      </c>
      <c r="B628" s="114"/>
      <c r="C628" s="115"/>
      <c r="D628" s="116"/>
      <c r="E628" s="117"/>
      <c r="F628" s="118"/>
      <c r="G628" s="105" t="str">
        <f t="shared" si="19"/>
        <v/>
      </c>
      <c r="H628" s="117"/>
      <c r="I628" s="122"/>
      <c r="J628" s="165"/>
      <c r="K628" s="122"/>
      <c r="L628" s="120"/>
      <c r="M628" s="120"/>
      <c r="N628" s="123"/>
      <c r="O628" s="122"/>
    </row>
    <row r="629" spans="1:15" s="166" customFormat="1" x14ac:dyDescent="0.3">
      <c r="A629" s="113">
        <f t="shared" si="18"/>
        <v>620</v>
      </c>
      <c r="B629" s="114"/>
      <c r="C629" s="115"/>
      <c r="D629" s="116"/>
      <c r="E629" s="117"/>
      <c r="F629" s="118"/>
      <c r="G629" s="105" t="str">
        <f t="shared" si="19"/>
        <v/>
      </c>
      <c r="H629" s="117"/>
      <c r="I629" s="122"/>
      <c r="J629" s="165"/>
      <c r="K629" s="122"/>
      <c r="L629" s="120"/>
      <c r="M629" s="120"/>
      <c r="N629" s="123"/>
      <c r="O629" s="122"/>
    </row>
    <row r="630" spans="1:15" s="166" customFormat="1" x14ac:dyDescent="0.3">
      <c r="A630" s="113">
        <f t="shared" si="18"/>
        <v>621</v>
      </c>
      <c r="B630" s="114"/>
      <c r="C630" s="115"/>
      <c r="D630" s="116"/>
      <c r="E630" s="117"/>
      <c r="F630" s="118"/>
      <c r="G630" s="105" t="str">
        <f t="shared" si="19"/>
        <v/>
      </c>
      <c r="H630" s="117"/>
      <c r="I630" s="122"/>
      <c r="J630" s="165"/>
      <c r="K630" s="122"/>
      <c r="L630" s="120"/>
      <c r="M630" s="120"/>
      <c r="N630" s="123"/>
      <c r="O630" s="109"/>
    </row>
    <row r="631" spans="1:15" s="166" customFormat="1" x14ac:dyDescent="0.3">
      <c r="A631" s="113">
        <f t="shared" si="18"/>
        <v>622</v>
      </c>
      <c r="B631" s="114"/>
      <c r="C631" s="115"/>
      <c r="D631" s="116"/>
      <c r="E631" s="117"/>
      <c r="F631" s="118"/>
      <c r="G631" s="105" t="str">
        <f t="shared" si="19"/>
        <v/>
      </c>
      <c r="H631" s="117"/>
      <c r="I631" s="122"/>
      <c r="J631" s="165"/>
      <c r="K631" s="122"/>
      <c r="L631" s="120"/>
      <c r="M631" s="120"/>
      <c r="N631" s="123"/>
      <c r="O631" s="109"/>
    </row>
    <row r="632" spans="1:15" s="166" customFormat="1" x14ac:dyDescent="0.3">
      <c r="A632" s="113">
        <f t="shared" si="18"/>
        <v>623</v>
      </c>
      <c r="B632" s="114"/>
      <c r="C632" s="115"/>
      <c r="D632" s="116"/>
      <c r="E632" s="117"/>
      <c r="F632" s="118"/>
      <c r="G632" s="105" t="str">
        <f t="shared" si="19"/>
        <v/>
      </c>
      <c r="H632" s="117"/>
      <c r="I632" s="122"/>
      <c r="J632" s="165"/>
      <c r="K632" s="122"/>
      <c r="L632" s="120"/>
      <c r="M632" s="120"/>
      <c r="N632" s="123"/>
      <c r="O632" s="109"/>
    </row>
    <row r="633" spans="1:15" s="166" customFormat="1" x14ac:dyDescent="0.3">
      <c r="A633" s="113">
        <f t="shared" si="18"/>
        <v>624</v>
      </c>
      <c r="B633" s="114"/>
      <c r="C633" s="115"/>
      <c r="D633" s="116"/>
      <c r="E633" s="117"/>
      <c r="F633" s="118"/>
      <c r="G633" s="105" t="str">
        <f t="shared" si="19"/>
        <v/>
      </c>
      <c r="H633" s="117"/>
      <c r="I633" s="122"/>
      <c r="J633" s="165"/>
      <c r="K633" s="122"/>
      <c r="L633" s="120"/>
      <c r="M633" s="120"/>
      <c r="N633" s="123"/>
      <c r="O633" s="109"/>
    </row>
    <row r="634" spans="1:15" s="166" customFormat="1" x14ac:dyDescent="0.3">
      <c r="A634" s="113">
        <f t="shared" si="18"/>
        <v>625</v>
      </c>
      <c r="B634" s="114"/>
      <c r="C634" s="115"/>
      <c r="D634" s="116"/>
      <c r="E634" s="117"/>
      <c r="F634" s="118"/>
      <c r="G634" s="105" t="str">
        <f t="shared" si="19"/>
        <v/>
      </c>
      <c r="H634" s="117"/>
      <c r="I634" s="122"/>
      <c r="J634" s="165"/>
      <c r="K634" s="122"/>
      <c r="L634" s="120"/>
      <c r="M634" s="120"/>
      <c r="N634" s="123"/>
      <c r="O634" s="109"/>
    </row>
    <row r="635" spans="1:15" s="166" customFormat="1" x14ac:dyDescent="0.3">
      <c r="A635" s="113">
        <f t="shared" si="18"/>
        <v>626</v>
      </c>
      <c r="B635" s="114"/>
      <c r="C635" s="115"/>
      <c r="D635" s="116"/>
      <c r="E635" s="117"/>
      <c r="F635" s="118"/>
      <c r="G635" s="105" t="str">
        <f t="shared" si="19"/>
        <v/>
      </c>
      <c r="H635" s="117"/>
      <c r="I635" s="122"/>
      <c r="J635" s="165"/>
      <c r="K635" s="122"/>
      <c r="L635" s="120"/>
      <c r="M635" s="120"/>
      <c r="N635" s="123"/>
      <c r="O635" s="122"/>
    </row>
    <row r="636" spans="1:15" s="166" customFormat="1" x14ac:dyDescent="0.3">
      <c r="A636" s="113">
        <f t="shared" si="18"/>
        <v>627</v>
      </c>
      <c r="B636" s="114"/>
      <c r="C636" s="115"/>
      <c r="D636" s="116"/>
      <c r="E636" s="117"/>
      <c r="F636" s="118"/>
      <c r="G636" s="105" t="str">
        <f t="shared" si="19"/>
        <v/>
      </c>
      <c r="H636" s="117"/>
      <c r="I636" s="122"/>
      <c r="J636" s="165"/>
      <c r="K636" s="122"/>
      <c r="L636" s="120"/>
      <c r="M636" s="120"/>
      <c r="N636" s="123"/>
      <c r="O636" s="122"/>
    </row>
    <row r="637" spans="1:15" s="166" customFormat="1" x14ac:dyDescent="0.3">
      <c r="A637" s="113">
        <f t="shared" si="18"/>
        <v>628</v>
      </c>
      <c r="B637" s="114"/>
      <c r="C637" s="115"/>
      <c r="D637" s="116"/>
      <c r="E637" s="117"/>
      <c r="F637" s="118"/>
      <c r="G637" s="105" t="str">
        <f t="shared" si="19"/>
        <v/>
      </c>
      <c r="H637" s="117"/>
      <c r="I637" s="122"/>
      <c r="J637" s="165"/>
      <c r="K637" s="122"/>
      <c r="L637" s="120"/>
      <c r="M637" s="120"/>
      <c r="N637" s="123"/>
      <c r="O637" s="122"/>
    </row>
    <row r="638" spans="1:15" s="166" customFormat="1" x14ac:dyDescent="0.3">
      <c r="A638" s="113">
        <f t="shared" si="18"/>
        <v>629</v>
      </c>
      <c r="B638" s="114"/>
      <c r="C638" s="115"/>
      <c r="D638" s="116"/>
      <c r="E638" s="117"/>
      <c r="F638" s="118"/>
      <c r="G638" s="105" t="str">
        <f t="shared" si="19"/>
        <v/>
      </c>
      <c r="H638" s="117"/>
      <c r="I638" s="122"/>
      <c r="J638" s="165"/>
      <c r="K638" s="122"/>
      <c r="L638" s="120"/>
      <c r="M638" s="120"/>
      <c r="N638" s="123"/>
      <c r="O638" s="109"/>
    </row>
    <row r="639" spans="1:15" s="166" customFormat="1" x14ac:dyDescent="0.3">
      <c r="A639" s="113">
        <f t="shared" si="18"/>
        <v>630</v>
      </c>
      <c r="B639" s="114"/>
      <c r="C639" s="115"/>
      <c r="D639" s="116"/>
      <c r="E639" s="117"/>
      <c r="F639" s="118"/>
      <c r="G639" s="105" t="str">
        <f t="shared" si="19"/>
        <v/>
      </c>
      <c r="H639" s="117"/>
      <c r="I639" s="122"/>
      <c r="J639" s="165"/>
      <c r="K639" s="122"/>
      <c r="L639" s="120"/>
      <c r="M639" s="120"/>
      <c r="N639" s="123"/>
      <c r="O639" s="109"/>
    </row>
    <row r="640" spans="1:15" s="166" customFormat="1" x14ac:dyDescent="0.3">
      <c r="A640" s="113">
        <f t="shared" si="18"/>
        <v>631</v>
      </c>
      <c r="B640" s="114"/>
      <c r="C640" s="115"/>
      <c r="D640" s="116"/>
      <c r="E640" s="117"/>
      <c r="F640" s="118"/>
      <c r="G640" s="105" t="str">
        <f t="shared" si="19"/>
        <v/>
      </c>
      <c r="H640" s="117"/>
      <c r="I640" s="122"/>
      <c r="J640" s="165"/>
      <c r="K640" s="122"/>
      <c r="L640" s="120"/>
      <c r="M640" s="120"/>
      <c r="N640" s="123"/>
      <c r="O640" s="109"/>
    </row>
    <row r="641" spans="1:15" s="166" customFormat="1" x14ac:dyDescent="0.3">
      <c r="A641" s="113">
        <f t="shared" si="18"/>
        <v>632</v>
      </c>
      <c r="B641" s="114"/>
      <c r="C641" s="115"/>
      <c r="D641" s="116"/>
      <c r="E641" s="117"/>
      <c r="F641" s="118"/>
      <c r="G641" s="105" t="str">
        <f t="shared" si="19"/>
        <v/>
      </c>
      <c r="H641" s="117"/>
      <c r="I641" s="122"/>
      <c r="J641" s="165"/>
      <c r="K641" s="122"/>
      <c r="L641" s="120"/>
      <c r="M641" s="120"/>
      <c r="N641" s="123"/>
      <c r="O641" s="122"/>
    </row>
    <row r="642" spans="1:15" s="166" customFormat="1" x14ac:dyDescent="0.3">
      <c r="A642" s="113">
        <f t="shared" si="18"/>
        <v>633</v>
      </c>
      <c r="B642" s="114"/>
      <c r="C642" s="115"/>
      <c r="D642" s="116"/>
      <c r="E642" s="117"/>
      <c r="F642" s="118"/>
      <c r="G642" s="105" t="str">
        <f t="shared" si="19"/>
        <v/>
      </c>
      <c r="H642" s="117"/>
      <c r="I642" s="122"/>
      <c r="J642" s="165"/>
      <c r="K642" s="122"/>
      <c r="L642" s="120"/>
      <c r="M642" s="120"/>
      <c r="N642" s="123"/>
      <c r="O642" s="122"/>
    </row>
    <row r="643" spans="1:15" s="166" customFormat="1" x14ac:dyDescent="0.3">
      <c r="A643" s="113">
        <f t="shared" si="18"/>
        <v>634</v>
      </c>
      <c r="B643" s="114"/>
      <c r="C643" s="115"/>
      <c r="D643" s="116"/>
      <c r="E643" s="117"/>
      <c r="F643" s="118"/>
      <c r="G643" s="105" t="str">
        <f t="shared" si="19"/>
        <v/>
      </c>
      <c r="H643" s="117"/>
      <c r="I643" s="122"/>
      <c r="J643" s="165"/>
      <c r="K643" s="122"/>
      <c r="L643" s="120"/>
      <c r="M643" s="120"/>
      <c r="N643" s="123"/>
      <c r="O643" s="109"/>
    </row>
    <row r="644" spans="1:15" s="166" customFormat="1" x14ac:dyDescent="0.3">
      <c r="A644" s="113">
        <f t="shared" si="18"/>
        <v>635</v>
      </c>
      <c r="B644" s="114"/>
      <c r="C644" s="115"/>
      <c r="D644" s="116"/>
      <c r="E644" s="117"/>
      <c r="F644" s="118"/>
      <c r="G644" s="105" t="str">
        <f t="shared" si="19"/>
        <v/>
      </c>
      <c r="H644" s="117"/>
      <c r="I644" s="122"/>
      <c r="J644" s="165"/>
      <c r="K644" s="122"/>
      <c r="L644" s="120"/>
      <c r="M644" s="120"/>
      <c r="N644" s="123"/>
      <c r="O644" s="109"/>
    </row>
    <row r="645" spans="1:15" s="166" customFormat="1" x14ac:dyDescent="0.3">
      <c r="A645" s="113">
        <f t="shared" si="18"/>
        <v>636</v>
      </c>
      <c r="B645" s="114"/>
      <c r="C645" s="115"/>
      <c r="D645" s="116"/>
      <c r="E645" s="117"/>
      <c r="F645" s="118"/>
      <c r="G645" s="105" t="str">
        <f t="shared" si="19"/>
        <v/>
      </c>
      <c r="H645" s="117"/>
      <c r="I645" s="122"/>
      <c r="J645" s="165"/>
      <c r="K645" s="122"/>
      <c r="L645" s="120"/>
      <c r="M645" s="120"/>
      <c r="N645" s="123"/>
      <c r="O645" s="109"/>
    </row>
    <row r="646" spans="1:15" s="166" customFormat="1" x14ac:dyDescent="0.3">
      <c r="A646" s="113">
        <f t="shared" si="18"/>
        <v>637</v>
      </c>
      <c r="B646" s="114"/>
      <c r="C646" s="115"/>
      <c r="D646" s="116"/>
      <c r="E646" s="117"/>
      <c r="F646" s="118"/>
      <c r="G646" s="105" t="str">
        <f t="shared" si="19"/>
        <v/>
      </c>
      <c r="H646" s="117"/>
      <c r="I646" s="122"/>
      <c r="J646" s="165"/>
      <c r="K646" s="122"/>
      <c r="L646" s="120"/>
      <c r="M646" s="120"/>
      <c r="N646" s="123"/>
      <c r="O646" s="109"/>
    </row>
    <row r="647" spans="1:15" s="166" customFormat="1" x14ac:dyDescent="0.3">
      <c r="A647" s="113">
        <f t="shared" si="18"/>
        <v>638</v>
      </c>
      <c r="B647" s="114"/>
      <c r="C647" s="115"/>
      <c r="D647" s="116"/>
      <c r="E647" s="117"/>
      <c r="F647" s="118"/>
      <c r="G647" s="105" t="str">
        <f t="shared" si="19"/>
        <v/>
      </c>
      <c r="H647" s="117"/>
      <c r="I647" s="122"/>
      <c r="J647" s="165"/>
      <c r="K647" s="122"/>
      <c r="L647" s="120"/>
      <c r="M647" s="120"/>
      <c r="N647" s="123"/>
      <c r="O647" s="109"/>
    </row>
    <row r="648" spans="1:15" s="166" customFormat="1" x14ac:dyDescent="0.3">
      <c r="A648" s="113">
        <f t="shared" si="18"/>
        <v>639</v>
      </c>
      <c r="B648" s="114"/>
      <c r="C648" s="115"/>
      <c r="D648" s="116"/>
      <c r="E648" s="117"/>
      <c r="F648" s="118"/>
      <c r="G648" s="105" t="str">
        <f t="shared" si="19"/>
        <v/>
      </c>
      <c r="H648" s="117"/>
      <c r="I648" s="122"/>
      <c r="J648" s="165"/>
      <c r="K648" s="122"/>
      <c r="L648" s="120"/>
      <c r="M648" s="120"/>
      <c r="N648" s="123"/>
      <c r="O648" s="109"/>
    </row>
    <row r="649" spans="1:15" s="166" customFormat="1" x14ac:dyDescent="0.3">
      <c r="A649" s="113">
        <f t="shared" si="18"/>
        <v>640</v>
      </c>
      <c r="B649" s="114"/>
      <c r="C649" s="115"/>
      <c r="D649" s="116"/>
      <c r="E649" s="117"/>
      <c r="F649" s="118"/>
      <c r="G649" s="105" t="str">
        <f t="shared" si="19"/>
        <v/>
      </c>
      <c r="H649" s="117"/>
      <c r="I649" s="122"/>
      <c r="J649" s="165"/>
      <c r="K649" s="122"/>
      <c r="L649" s="120"/>
      <c r="M649" s="120"/>
      <c r="N649" s="123"/>
      <c r="O649" s="122"/>
    </row>
    <row r="650" spans="1:15" s="166" customFormat="1" x14ac:dyDescent="0.3">
      <c r="A650" s="113">
        <f t="shared" si="18"/>
        <v>641</v>
      </c>
      <c r="B650" s="114"/>
      <c r="C650" s="115"/>
      <c r="D650" s="116"/>
      <c r="E650" s="117"/>
      <c r="F650" s="118"/>
      <c r="G650" s="105" t="str">
        <f t="shared" si="19"/>
        <v/>
      </c>
      <c r="H650" s="117"/>
      <c r="I650" s="122"/>
      <c r="J650" s="165"/>
      <c r="K650" s="122"/>
      <c r="L650" s="120"/>
      <c r="M650" s="120"/>
      <c r="N650" s="123"/>
      <c r="O650" s="109"/>
    </row>
    <row r="651" spans="1:15" s="166" customFormat="1" x14ac:dyDescent="0.3">
      <c r="A651" s="113">
        <f t="shared" ref="A651:A714" si="20">A650+1</f>
        <v>642</v>
      </c>
      <c r="B651" s="114"/>
      <c r="C651" s="115"/>
      <c r="D651" s="116"/>
      <c r="E651" s="117"/>
      <c r="F651" s="118"/>
      <c r="G651" s="105" t="str">
        <f t="shared" ref="G651:G714" si="21">IF(E651&lt;&gt;"",IF(D651&lt;&gt;"",D651&amp;"-"&amp;E651&amp;"-"&amp;TEXT(F651,"000"),E651&amp;"-"&amp;TEXT(F651,"000")),"")</f>
        <v/>
      </c>
      <c r="H651" s="117"/>
      <c r="I651" s="122"/>
      <c r="J651" s="165"/>
      <c r="K651" s="122"/>
      <c r="L651" s="120"/>
      <c r="M651" s="120"/>
      <c r="N651" s="123"/>
      <c r="O651" s="122"/>
    </row>
    <row r="652" spans="1:15" s="166" customFormat="1" x14ac:dyDescent="0.3">
      <c r="A652" s="113">
        <f t="shared" si="20"/>
        <v>643</v>
      </c>
      <c r="B652" s="114"/>
      <c r="C652" s="115"/>
      <c r="D652" s="116"/>
      <c r="E652" s="117"/>
      <c r="F652" s="118"/>
      <c r="G652" s="105" t="str">
        <f t="shared" si="21"/>
        <v/>
      </c>
      <c r="H652" s="117"/>
      <c r="I652" s="122"/>
      <c r="J652" s="165"/>
      <c r="K652" s="122"/>
      <c r="L652" s="120"/>
      <c r="M652" s="120"/>
      <c r="N652" s="123"/>
      <c r="O652" s="109"/>
    </row>
    <row r="653" spans="1:15" s="166" customFormat="1" x14ac:dyDescent="0.3">
      <c r="A653" s="113">
        <f t="shared" si="20"/>
        <v>644</v>
      </c>
      <c r="B653" s="114"/>
      <c r="C653" s="115"/>
      <c r="D653" s="116"/>
      <c r="E653" s="117"/>
      <c r="F653" s="118"/>
      <c r="G653" s="105" t="str">
        <f t="shared" si="21"/>
        <v/>
      </c>
      <c r="H653" s="117"/>
      <c r="I653" s="122"/>
      <c r="J653" s="165"/>
      <c r="K653" s="122"/>
      <c r="L653" s="120"/>
      <c r="M653" s="120"/>
      <c r="N653" s="123"/>
      <c r="O653" s="122"/>
    </row>
    <row r="654" spans="1:15" s="166" customFormat="1" x14ac:dyDescent="0.3">
      <c r="A654" s="113">
        <f t="shared" si="20"/>
        <v>645</v>
      </c>
      <c r="B654" s="114"/>
      <c r="C654" s="115"/>
      <c r="D654" s="116"/>
      <c r="E654" s="117"/>
      <c r="F654" s="118"/>
      <c r="G654" s="105" t="str">
        <f t="shared" si="21"/>
        <v/>
      </c>
      <c r="H654" s="117"/>
      <c r="I654" s="122"/>
      <c r="J654" s="165"/>
      <c r="K654" s="122"/>
      <c r="L654" s="120"/>
      <c r="M654" s="120"/>
      <c r="N654" s="123"/>
      <c r="O654" s="122"/>
    </row>
    <row r="655" spans="1:15" s="166" customFormat="1" x14ac:dyDescent="0.3">
      <c r="A655" s="113">
        <f t="shared" si="20"/>
        <v>646</v>
      </c>
      <c r="B655" s="114"/>
      <c r="C655" s="115"/>
      <c r="D655" s="116"/>
      <c r="E655" s="117"/>
      <c r="F655" s="118"/>
      <c r="G655" s="105" t="str">
        <f t="shared" si="21"/>
        <v/>
      </c>
      <c r="H655" s="117"/>
      <c r="I655" s="122"/>
      <c r="J655" s="165"/>
      <c r="K655" s="122"/>
      <c r="L655" s="120"/>
      <c r="M655" s="120"/>
      <c r="N655" s="123"/>
      <c r="O655" s="109"/>
    </row>
    <row r="656" spans="1:15" s="166" customFormat="1" x14ac:dyDescent="0.3">
      <c r="A656" s="113">
        <f t="shared" si="20"/>
        <v>647</v>
      </c>
      <c r="B656" s="114"/>
      <c r="C656" s="115"/>
      <c r="D656" s="116"/>
      <c r="E656" s="117"/>
      <c r="F656" s="118"/>
      <c r="G656" s="105" t="str">
        <f t="shared" si="21"/>
        <v/>
      </c>
      <c r="H656" s="117"/>
      <c r="I656" s="122"/>
      <c r="J656" s="165"/>
      <c r="K656" s="122"/>
      <c r="L656" s="120"/>
      <c r="M656" s="120"/>
      <c r="N656" s="123"/>
      <c r="O656" s="109"/>
    </row>
    <row r="657" spans="1:15" s="166" customFormat="1" x14ac:dyDescent="0.3">
      <c r="A657" s="113">
        <f t="shared" si="20"/>
        <v>648</v>
      </c>
      <c r="B657" s="114"/>
      <c r="C657" s="115"/>
      <c r="D657" s="116"/>
      <c r="E657" s="117"/>
      <c r="F657" s="118"/>
      <c r="G657" s="105" t="str">
        <f t="shared" si="21"/>
        <v/>
      </c>
      <c r="H657" s="117"/>
      <c r="I657" s="122"/>
      <c r="J657" s="165"/>
      <c r="K657" s="122"/>
      <c r="L657" s="120"/>
      <c r="M657" s="120"/>
      <c r="N657" s="123"/>
      <c r="O657" s="109"/>
    </row>
    <row r="658" spans="1:15" s="166" customFormat="1" x14ac:dyDescent="0.3">
      <c r="A658" s="113">
        <f t="shared" si="20"/>
        <v>649</v>
      </c>
      <c r="B658" s="114"/>
      <c r="C658" s="115"/>
      <c r="D658" s="116"/>
      <c r="E658" s="117"/>
      <c r="F658" s="118"/>
      <c r="G658" s="105" t="str">
        <f t="shared" si="21"/>
        <v/>
      </c>
      <c r="H658" s="117"/>
      <c r="I658" s="122"/>
      <c r="J658" s="165"/>
      <c r="K658" s="122"/>
      <c r="L658" s="120"/>
      <c r="M658" s="120"/>
      <c r="N658" s="123"/>
      <c r="O658" s="109"/>
    </row>
    <row r="659" spans="1:15" s="166" customFormat="1" x14ac:dyDescent="0.3">
      <c r="A659" s="113">
        <f t="shared" si="20"/>
        <v>650</v>
      </c>
      <c r="B659" s="114"/>
      <c r="C659" s="115"/>
      <c r="D659" s="116"/>
      <c r="E659" s="117"/>
      <c r="F659" s="118"/>
      <c r="G659" s="105" t="str">
        <f t="shared" si="21"/>
        <v/>
      </c>
      <c r="H659" s="117"/>
      <c r="I659" s="122"/>
      <c r="J659" s="165"/>
      <c r="K659" s="122"/>
      <c r="L659" s="120"/>
      <c r="M659" s="120"/>
      <c r="N659" s="123"/>
      <c r="O659" s="109"/>
    </row>
    <row r="660" spans="1:15" s="166" customFormat="1" x14ac:dyDescent="0.3">
      <c r="A660" s="113">
        <f t="shared" si="20"/>
        <v>651</v>
      </c>
      <c r="B660" s="114"/>
      <c r="C660" s="115"/>
      <c r="D660" s="116"/>
      <c r="E660" s="117"/>
      <c r="F660" s="118"/>
      <c r="G660" s="105" t="str">
        <f t="shared" si="21"/>
        <v/>
      </c>
      <c r="H660" s="117"/>
      <c r="I660" s="122"/>
      <c r="J660" s="165"/>
      <c r="K660" s="122"/>
      <c r="L660" s="120"/>
      <c r="M660" s="120"/>
      <c r="N660" s="123"/>
      <c r="O660" s="122"/>
    </row>
    <row r="661" spans="1:15" s="166" customFormat="1" x14ac:dyDescent="0.3">
      <c r="A661" s="113">
        <f t="shared" si="20"/>
        <v>652</v>
      </c>
      <c r="B661" s="114"/>
      <c r="C661" s="115"/>
      <c r="D661" s="116"/>
      <c r="E661" s="117"/>
      <c r="F661" s="118"/>
      <c r="G661" s="105" t="str">
        <f t="shared" si="21"/>
        <v/>
      </c>
      <c r="H661" s="117"/>
      <c r="I661" s="122"/>
      <c r="J661" s="165"/>
      <c r="K661" s="122"/>
      <c r="L661" s="120"/>
      <c r="M661" s="120"/>
      <c r="N661" s="123"/>
      <c r="O661" s="122"/>
    </row>
    <row r="662" spans="1:15" s="166" customFormat="1" x14ac:dyDescent="0.3">
      <c r="A662" s="113">
        <f t="shared" si="20"/>
        <v>653</v>
      </c>
      <c r="B662" s="114"/>
      <c r="C662" s="115"/>
      <c r="D662" s="116"/>
      <c r="E662" s="117"/>
      <c r="F662" s="118"/>
      <c r="G662" s="105" t="str">
        <f t="shared" si="21"/>
        <v/>
      </c>
      <c r="H662" s="117"/>
      <c r="I662" s="122"/>
      <c r="J662" s="165"/>
      <c r="K662" s="122"/>
      <c r="L662" s="120"/>
      <c r="M662" s="120"/>
      <c r="N662" s="123"/>
      <c r="O662" s="122"/>
    </row>
    <row r="663" spans="1:15" s="166" customFormat="1" x14ac:dyDescent="0.3">
      <c r="A663" s="113">
        <f t="shared" si="20"/>
        <v>654</v>
      </c>
      <c r="B663" s="114"/>
      <c r="C663" s="115"/>
      <c r="D663" s="116"/>
      <c r="E663" s="117"/>
      <c r="F663" s="118"/>
      <c r="G663" s="105" t="str">
        <f t="shared" si="21"/>
        <v/>
      </c>
      <c r="H663" s="117"/>
      <c r="I663" s="122"/>
      <c r="J663" s="165"/>
      <c r="K663" s="122"/>
      <c r="L663" s="120"/>
      <c r="M663" s="120"/>
      <c r="N663" s="123"/>
      <c r="O663" s="122"/>
    </row>
    <row r="664" spans="1:15" s="166" customFormat="1" x14ac:dyDescent="0.3">
      <c r="A664" s="113">
        <f t="shared" si="20"/>
        <v>655</v>
      </c>
      <c r="B664" s="114"/>
      <c r="C664" s="115"/>
      <c r="D664" s="116"/>
      <c r="E664" s="117"/>
      <c r="F664" s="118"/>
      <c r="G664" s="105" t="str">
        <f t="shared" si="21"/>
        <v/>
      </c>
      <c r="H664" s="117"/>
      <c r="I664" s="122"/>
      <c r="J664" s="165"/>
      <c r="K664" s="122"/>
      <c r="L664" s="120"/>
      <c r="M664" s="120"/>
      <c r="N664" s="123"/>
      <c r="O664" s="122"/>
    </row>
    <row r="665" spans="1:15" s="166" customFormat="1" x14ac:dyDescent="0.3">
      <c r="A665" s="113">
        <f t="shared" si="20"/>
        <v>656</v>
      </c>
      <c r="B665" s="114"/>
      <c r="C665" s="115"/>
      <c r="D665" s="116"/>
      <c r="E665" s="117"/>
      <c r="F665" s="118"/>
      <c r="G665" s="105" t="str">
        <f t="shared" si="21"/>
        <v/>
      </c>
      <c r="H665" s="117"/>
      <c r="I665" s="122"/>
      <c r="J665" s="165"/>
      <c r="K665" s="122"/>
      <c r="L665" s="120"/>
      <c r="M665" s="120"/>
      <c r="N665" s="123"/>
      <c r="O665" s="122"/>
    </row>
    <row r="666" spans="1:15" s="166" customFormat="1" x14ac:dyDescent="0.3">
      <c r="A666" s="113">
        <f t="shared" si="20"/>
        <v>657</v>
      </c>
      <c r="B666" s="114"/>
      <c r="C666" s="115"/>
      <c r="D666" s="116"/>
      <c r="E666" s="117"/>
      <c r="F666" s="118"/>
      <c r="G666" s="105" t="str">
        <f t="shared" si="21"/>
        <v/>
      </c>
      <c r="H666" s="117"/>
      <c r="I666" s="122"/>
      <c r="J666" s="165"/>
      <c r="K666" s="122"/>
      <c r="L666" s="120"/>
      <c r="M666" s="120"/>
      <c r="N666" s="123"/>
      <c r="O666" s="122"/>
    </row>
    <row r="667" spans="1:15" s="166" customFormat="1" x14ac:dyDescent="0.3">
      <c r="A667" s="113">
        <f t="shared" si="20"/>
        <v>658</v>
      </c>
      <c r="B667" s="114"/>
      <c r="C667" s="115"/>
      <c r="D667" s="116"/>
      <c r="E667" s="117"/>
      <c r="F667" s="118"/>
      <c r="G667" s="105" t="str">
        <f t="shared" si="21"/>
        <v/>
      </c>
      <c r="H667" s="117"/>
      <c r="I667" s="122"/>
      <c r="J667" s="165"/>
      <c r="K667" s="122"/>
      <c r="L667" s="120"/>
      <c r="M667" s="120"/>
      <c r="N667" s="123"/>
      <c r="O667" s="122"/>
    </row>
    <row r="668" spans="1:15" s="166" customFormat="1" x14ac:dyDescent="0.3">
      <c r="A668" s="113">
        <f t="shared" si="20"/>
        <v>659</v>
      </c>
      <c r="B668" s="114"/>
      <c r="C668" s="115"/>
      <c r="D668" s="116"/>
      <c r="E668" s="117"/>
      <c r="F668" s="118"/>
      <c r="G668" s="105" t="str">
        <f t="shared" si="21"/>
        <v/>
      </c>
      <c r="H668" s="117"/>
      <c r="I668" s="122"/>
      <c r="J668" s="165"/>
      <c r="K668" s="122"/>
      <c r="L668" s="120"/>
      <c r="M668" s="120"/>
      <c r="N668" s="123"/>
      <c r="O668" s="109"/>
    </row>
    <row r="669" spans="1:15" s="166" customFormat="1" x14ac:dyDescent="0.3">
      <c r="A669" s="113">
        <f t="shared" si="20"/>
        <v>660</v>
      </c>
      <c r="B669" s="114"/>
      <c r="C669" s="115"/>
      <c r="D669" s="116"/>
      <c r="E669" s="117"/>
      <c r="F669" s="118"/>
      <c r="G669" s="105" t="str">
        <f t="shared" si="21"/>
        <v/>
      </c>
      <c r="H669" s="117"/>
      <c r="I669" s="122"/>
      <c r="J669" s="165"/>
      <c r="K669" s="122"/>
      <c r="L669" s="120"/>
      <c r="M669" s="120"/>
      <c r="N669" s="123"/>
      <c r="O669" s="109"/>
    </row>
    <row r="670" spans="1:15" s="166" customFormat="1" x14ac:dyDescent="0.3">
      <c r="A670" s="113">
        <f t="shared" si="20"/>
        <v>661</v>
      </c>
      <c r="B670" s="114"/>
      <c r="C670" s="115"/>
      <c r="D670" s="116"/>
      <c r="E670" s="117"/>
      <c r="F670" s="118"/>
      <c r="G670" s="105" t="str">
        <f t="shared" si="21"/>
        <v/>
      </c>
      <c r="H670" s="117"/>
      <c r="I670" s="122"/>
      <c r="J670" s="165"/>
      <c r="K670" s="122"/>
      <c r="L670" s="120"/>
      <c r="M670" s="120"/>
      <c r="N670" s="123"/>
      <c r="O670" s="109"/>
    </row>
    <row r="671" spans="1:15" s="166" customFormat="1" x14ac:dyDescent="0.3">
      <c r="A671" s="113">
        <f t="shared" si="20"/>
        <v>662</v>
      </c>
      <c r="B671" s="114"/>
      <c r="C671" s="115"/>
      <c r="D671" s="116"/>
      <c r="E671" s="117"/>
      <c r="F671" s="118"/>
      <c r="G671" s="105" t="str">
        <f t="shared" si="21"/>
        <v/>
      </c>
      <c r="H671" s="117"/>
      <c r="I671" s="122"/>
      <c r="J671" s="165"/>
      <c r="K671" s="122"/>
      <c r="L671" s="120"/>
      <c r="M671" s="120"/>
      <c r="N671" s="123"/>
      <c r="O671" s="122"/>
    </row>
    <row r="672" spans="1:15" s="166" customFormat="1" x14ac:dyDescent="0.3">
      <c r="A672" s="113">
        <f t="shared" si="20"/>
        <v>663</v>
      </c>
      <c r="B672" s="114"/>
      <c r="C672" s="115"/>
      <c r="D672" s="116"/>
      <c r="E672" s="117"/>
      <c r="F672" s="118"/>
      <c r="G672" s="105" t="str">
        <f t="shared" si="21"/>
        <v/>
      </c>
      <c r="H672" s="117"/>
      <c r="I672" s="122"/>
      <c r="J672" s="165"/>
      <c r="K672" s="122"/>
      <c r="L672" s="120"/>
      <c r="M672" s="120"/>
      <c r="N672" s="123"/>
      <c r="O672" s="122"/>
    </row>
    <row r="673" spans="1:15" s="166" customFormat="1" x14ac:dyDescent="0.3">
      <c r="A673" s="113">
        <f t="shared" si="20"/>
        <v>664</v>
      </c>
      <c r="B673" s="114"/>
      <c r="C673" s="115"/>
      <c r="D673" s="116"/>
      <c r="E673" s="117"/>
      <c r="F673" s="118"/>
      <c r="G673" s="105" t="str">
        <f t="shared" si="21"/>
        <v/>
      </c>
      <c r="H673" s="117"/>
      <c r="I673" s="122"/>
      <c r="J673" s="165"/>
      <c r="K673" s="122"/>
      <c r="L673" s="120"/>
      <c r="M673" s="120"/>
      <c r="N673" s="123"/>
      <c r="O673" s="122"/>
    </row>
    <row r="674" spans="1:15" s="166" customFormat="1" x14ac:dyDescent="0.3">
      <c r="A674" s="113">
        <f t="shared" si="20"/>
        <v>665</v>
      </c>
      <c r="B674" s="114"/>
      <c r="C674" s="115"/>
      <c r="D674" s="116"/>
      <c r="E674" s="117"/>
      <c r="F674" s="118"/>
      <c r="G674" s="105" t="str">
        <f t="shared" si="21"/>
        <v/>
      </c>
      <c r="H674" s="117"/>
      <c r="I674" s="122"/>
      <c r="J674" s="165"/>
      <c r="K674" s="122"/>
      <c r="L674" s="120"/>
      <c r="M674" s="120"/>
      <c r="N674" s="123"/>
      <c r="O674" s="122"/>
    </row>
    <row r="675" spans="1:15" s="166" customFormat="1" x14ac:dyDescent="0.3">
      <c r="A675" s="113">
        <f t="shared" si="20"/>
        <v>666</v>
      </c>
      <c r="B675" s="114"/>
      <c r="C675" s="115"/>
      <c r="D675" s="116"/>
      <c r="E675" s="117"/>
      <c r="F675" s="118"/>
      <c r="G675" s="105" t="str">
        <f t="shared" si="21"/>
        <v/>
      </c>
      <c r="H675" s="117"/>
      <c r="I675" s="122"/>
      <c r="J675" s="165"/>
      <c r="K675" s="122"/>
      <c r="L675" s="120"/>
      <c r="M675" s="120"/>
      <c r="N675" s="123"/>
      <c r="O675" s="122"/>
    </row>
    <row r="676" spans="1:15" s="166" customFormat="1" x14ac:dyDescent="0.3">
      <c r="A676" s="113">
        <f t="shared" si="20"/>
        <v>667</v>
      </c>
      <c r="B676" s="114"/>
      <c r="C676" s="115"/>
      <c r="D676" s="116"/>
      <c r="E676" s="117"/>
      <c r="F676" s="118"/>
      <c r="G676" s="105" t="str">
        <f t="shared" si="21"/>
        <v/>
      </c>
      <c r="H676" s="117"/>
      <c r="I676" s="122"/>
      <c r="J676" s="165"/>
      <c r="K676" s="122"/>
      <c r="L676" s="120"/>
      <c r="M676" s="120"/>
      <c r="N676" s="123"/>
      <c r="O676" s="109"/>
    </row>
    <row r="677" spans="1:15" s="166" customFormat="1" x14ac:dyDescent="0.3">
      <c r="A677" s="113">
        <f t="shared" si="20"/>
        <v>668</v>
      </c>
      <c r="B677" s="114"/>
      <c r="C677" s="115"/>
      <c r="D677" s="116"/>
      <c r="E677" s="117"/>
      <c r="F677" s="118"/>
      <c r="G677" s="105" t="str">
        <f t="shared" si="21"/>
        <v/>
      </c>
      <c r="H677" s="117"/>
      <c r="I677" s="122"/>
      <c r="J677" s="165"/>
      <c r="K677" s="122"/>
      <c r="L677" s="120"/>
      <c r="M677" s="120"/>
      <c r="N677" s="123"/>
      <c r="O677" s="122"/>
    </row>
    <row r="678" spans="1:15" s="166" customFormat="1" x14ac:dyDescent="0.3">
      <c r="A678" s="113">
        <f t="shared" si="20"/>
        <v>669</v>
      </c>
      <c r="B678" s="114"/>
      <c r="C678" s="115"/>
      <c r="D678" s="116"/>
      <c r="E678" s="117"/>
      <c r="F678" s="118"/>
      <c r="G678" s="105" t="str">
        <f t="shared" si="21"/>
        <v/>
      </c>
      <c r="H678" s="117"/>
      <c r="I678" s="122"/>
      <c r="J678" s="165"/>
      <c r="K678" s="122"/>
      <c r="L678" s="120"/>
      <c r="M678" s="120"/>
      <c r="N678" s="123"/>
      <c r="O678" s="109"/>
    </row>
    <row r="679" spans="1:15" s="166" customFormat="1" x14ac:dyDescent="0.3">
      <c r="A679" s="113">
        <f t="shared" si="20"/>
        <v>670</v>
      </c>
      <c r="B679" s="114"/>
      <c r="C679" s="115"/>
      <c r="D679" s="116"/>
      <c r="E679" s="117"/>
      <c r="F679" s="118"/>
      <c r="G679" s="105" t="str">
        <f t="shared" si="21"/>
        <v/>
      </c>
      <c r="H679" s="117"/>
      <c r="I679" s="122"/>
      <c r="J679" s="165"/>
      <c r="K679" s="122"/>
      <c r="L679" s="120"/>
      <c r="M679" s="120"/>
      <c r="N679" s="123"/>
      <c r="O679" s="109"/>
    </row>
    <row r="680" spans="1:15" s="166" customFormat="1" x14ac:dyDescent="0.3">
      <c r="A680" s="113">
        <f t="shared" si="20"/>
        <v>671</v>
      </c>
      <c r="B680" s="114"/>
      <c r="C680" s="115"/>
      <c r="D680" s="116"/>
      <c r="E680" s="117"/>
      <c r="F680" s="118"/>
      <c r="G680" s="105" t="str">
        <f t="shared" si="21"/>
        <v/>
      </c>
      <c r="H680" s="117"/>
      <c r="I680" s="122"/>
      <c r="J680" s="165"/>
      <c r="K680" s="122"/>
      <c r="L680" s="120"/>
      <c r="M680" s="120"/>
      <c r="N680" s="123"/>
      <c r="O680" s="109"/>
    </row>
    <row r="681" spans="1:15" s="166" customFormat="1" x14ac:dyDescent="0.3">
      <c r="A681" s="113">
        <f t="shared" si="20"/>
        <v>672</v>
      </c>
      <c r="B681" s="114"/>
      <c r="C681" s="115"/>
      <c r="D681" s="116"/>
      <c r="E681" s="117"/>
      <c r="F681" s="118"/>
      <c r="G681" s="105" t="str">
        <f t="shared" si="21"/>
        <v/>
      </c>
      <c r="H681" s="117"/>
      <c r="I681" s="122"/>
      <c r="J681" s="165"/>
      <c r="K681" s="122"/>
      <c r="L681" s="120"/>
      <c r="M681" s="120"/>
      <c r="N681" s="123"/>
      <c r="O681" s="109"/>
    </row>
    <row r="682" spans="1:15" s="166" customFormat="1" x14ac:dyDescent="0.3">
      <c r="A682" s="113">
        <f t="shared" si="20"/>
        <v>673</v>
      </c>
      <c r="B682" s="114"/>
      <c r="C682" s="115"/>
      <c r="D682" s="116"/>
      <c r="E682" s="117"/>
      <c r="F682" s="118"/>
      <c r="G682" s="105" t="str">
        <f t="shared" si="21"/>
        <v/>
      </c>
      <c r="H682" s="117"/>
      <c r="I682" s="122"/>
      <c r="J682" s="165"/>
      <c r="K682" s="122"/>
      <c r="L682" s="120"/>
      <c r="M682" s="120"/>
      <c r="N682" s="123"/>
      <c r="O682" s="122"/>
    </row>
    <row r="683" spans="1:15" s="166" customFormat="1" x14ac:dyDescent="0.3">
      <c r="A683" s="113">
        <f t="shared" si="20"/>
        <v>674</v>
      </c>
      <c r="B683" s="114"/>
      <c r="C683" s="115"/>
      <c r="D683" s="116"/>
      <c r="E683" s="117"/>
      <c r="F683" s="118"/>
      <c r="G683" s="105" t="str">
        <f t="shared" si="21"/>
        <v/>
      </c>
      <c r="H683" s="117"/>
      <c r="I683" s="122"/>
      <c r="J683" s="165"/>
      <c r="K683" s="122"/>
      <c r="L683" s="120"/>
      <c r="M683" s="120"/>
      <c r="N683" s="123"/>
      <c r="O683" s="122"/>
    </row>
    <row r="684" spans="1:15" s="166" customFormat="1" x14ac:dyDescent="0.3">
      <c r="A684" s="113">
        <f t="shared" si="20"/>
        <v>675</v>
      </c>
      <c r="B684" s="114"/>
      <c r="C684" s="115"/>
      <c r="D684" s="116"/>
      <c r="E684" s="117"/>
      <c r="F684" s="118"/>
      <c r="G684" s="105" t="str">
        <f t="shared" si="21"/>
        <v/>
      </c>
      <c r="H684" s="117"/>
      <c r="I684" s="122"/>
      <c r="J684" s="165"/>
      <c r="K684" s="122"/>
      <c r="L684" s="120"/>
      <c r="M684" s="120"/>
      <c r="N684" s="123"/>
      <c r="O684" s="122"/>
    </row>
    <row r="685" spans="1:15" s="166" customFormat="1" x14ac:dyDescent="0.3">
      <c r="A685" s="113">
        <f t="shared" si="20"/>
        <v>676</v>
      </c>
      <c r="B685" s="114"/>
      <c r="C685" s="115"/>
      <c r="D685" s="116"/>
      <c r="E685" s="117"/>
      <c r="F685" s="118"/>
      <c r="G685" s="105" t="str">
        <f t="shared" si="21"/>
        <v/>
      </c>
      <c r="H685" s="117"/>
      <c r="I685" s="122"/>
      <c r="J685" s="165"/>
      <c r="K685" s="122"/>
      <c r="L685" s="120"/>
      <c r="M685" s="120"/>
      <c r="N685" s="123"/>
      <c r="O685" s="122"/>
    </row>
    <row r="686" spans="1:15" s="166" customFormat="1" x14ac:dyDescent="0.3">
      <c r="A686" s="113">
        <f t="shared" si="20"/>
        <v>677</v>
      </c>
      <c r="B686" s="114"/>
      <c r="C686" s="115"/>
      <c r="D686" s="116"/>
      <c r="E686" s="117"/>
      <c r="F686" s="118"/>
      <c r="G686" s="105" t="str">
        <f t="shared" si="21"/>
        <v/>
      </c>
      <c r="H686" s="117"/>
      <c r="I686" s="122"/>
      <c r="J686" s="165"/>
      <c r="K686" s="122"/>
      <c r="L686" s="120"/>
      <c r="M686" s="120"/>
      <c r="N686" s="123"/>
      <c r="O686" s="122"/>
    </row>
    <row r="687" spans="1:15" s="166" customFormat="1" x14ac:dyDescent="0.3">
      <c r="A687" s="113">
        <f t="shared" si="20"/>
        <v>678</v>
      </c>
      <c r="B687" s="114"/>
      <c r="C687" s="115"/>
      <c r="D687" s="116"/>
      <c r="E687" s="117"/>
      <c r="F687" s="118"/>
      <c r="G687" s="105" t="str">
        <f t="shared" si="21"/>
        <v/>
      </c>
      <c r="H687" s="117"/>
      <c r="I687" s="122"/>
      <c r="J687" s="165"/>
      <c r="K687" s="122"/>
      <c r="L687" s="120"/>
      <c r="M687" s="120"/>
      <c r="N687" s="123"/>
      <c r="O687" s="122"/>
    </row>
    <row r="688" spans="1:15" s="166" customFormat="1" x14ac:dyDescent="0.3">
      <c r="A688" s="113">
        <f t="shared" si="20"/>
        <v>679</v>
      </c>
      <c r="B688" s="114"/>
      <c r="C688" s="115"/>
      <c r="D688" s="116"/>
      <c r="E688" s="117"/>
      <c r="F688" s="118"/>
      <c r="G688" s="105" t="str">
        <f t="shared" si="21"/>
        <v/>
      </c>
      <c r="H688" s="117"/>
      <c r="I688" s="122"/>
      <c r="J688" s="165"/>
      <c r="K688" s="122"/>
      <c r="L688" s="120"/>
      <c r="M688" s="120"/>
      <c r="N688" s="123"/>
      <c r="O688" s="122"/>
    </row>
    <row r="689" spans="1:15" s="166" customFormat="1" x14ac:dyDescent="0.3">
      <c r="A689" s="113">
        <f t="shared" si="20"/>
        <v>680</v>
      </c>
      <c r="B689" s="114"/>
      <c r="C689" s="115"/>
      <c r="D689" s="116"/>
      <c r="E689" s="117"/>
      <c r="F689" s="118"/>
      <c r="G689" s="105" t="str">
        <f t="shared" si="21"/>
        <v/>
      </c>
      <c r="H689" s="117"/>
      <c r="I689" s="122"/>
      <c r="J689" s="165"/>
      <c r="K689" s="122"/>
      <c r="L689" s="120"/>
      <c r="M689" s="120"/>
      <c r="N689" s="123"/>
      <c r="O689" s="122"/>
    </row>
    <row r="690" spans="1:15" s="166" customFormat="1" x14ac:dyDescent="0.3">
      <c r="A690" s="113">
        <f t="shared" si="20"/>
        <v>681</v>
      </c>
      <c r="B690" s="114"/>
      <c r="C690" s="115"/>
      <c r="D690" s="116"/>
      <c r="E690" s="117"/>
      <c r="F690" s="118"/>
      <c r="G690" s="105" t="str">
        <f t="shared" si="21"/>
        <v/>
      </c>
      <c r="H690" s="117"/>
      <c r="I690" s="122"/>
      <c r="J690" s="165"/>
      <c r="K690" s="122"/>
      <c r="L690" s="120"/>
      <c r="M690" s="120"/>
      <c r="N690" s="123"/>
      <c r="O690" s="122"/>
    </row>
    <row r="691" spans="1:15" s="166" customFormat="1" x14ac:dyDescent="0.3">
      <c r="A691" s="113">
        <f t="shared" si="20"/>
        <v>682</v>
      </c>
      <c r="B691" s="114"/>
      <c r="C691" s="115"/>
      <c r="D691" s="116"/>
      <c r="E691" s="117"/>
      <c r="F691" s="118"/>
      <c r="G691" s="105" t="str">
        <f t="shared" si="21"/>
        <v/>
      </c>
      <c r="H691" s="117"/>
      <c r="I691" s="122"/>
      <c r="J691" s="165"/>
      <c r="K691" s="122"/>
      <c r="L691" s="120"/>
      <c r="M691" s="120"/>
      <c r="N691" s="123"/>
      <c r="O691" s="122"/>
    </row>
    <row r="692" spans="1:15" s="166" customFormat="1" x14ac:dyDescent="0.3">
      <c r="A692" s="113">
        <f t="shared" si="20"/>
        <v>683</v>
      </c>
      <c r="B692" s="114"/>
      <c r="C692" s="115"/>
      <c r="D692" s="116"/>
      <c r="E692" s="117"/>
      <c r="F692" s="118"/>
      <c r="G692" s="105" t="str">
        <f t="shared" si="21"/>
        <v/>
      </c>
      <c r="H692" s="117"/>
      <c r="I692" s="122"/>
      <c r="J692" s="165"/>
      <c r="K692" s="122"/>
      <c r="L692" s="120"/>
      <c r="M692" s="120"/>
      <c r="N692" s="123"/>
      <c r="O692" s="122"/>
    </row>
    <row r="693" spans="1:15" s="166" customFormat="1" x14ac:dyDescent="0.3">
      <c r="A693" s="113">
        <f t="shared" si="20"/>
        <v>684</v>
      </c>
      <c r="B693" s="114"/>
      <c r="C693" s="115"/>
      <c r="D693" s="116"/>
      <c r="E693" s="117"/>
      <c r="F693" s="118"/>
      <c r="G693" s="105" t="str">
        <f t="shared" si="21"/>
        <v/>
      </c>
      <c r="H693" s="117"/>
      <c r="I693" s="122"/>
      <c r="J693" s="165"/>
      <c r="K693" s="122"/>
      <c r="L693" s="120"/>
      <c r="M693" s="120"/>
      <c r="N693" s="123"/>
      <c r="O693" s="122"/>
    </row>
    <row r="694" spans="1:15" s="166" customFormat="1" x14ac:dyDescent="0.3">
      <c r="A694" s="113">
        <f t="shared" si="20"/>
        <v>685</v>
      </c>
      <c r="B694" s="114"/>
      <c r="C694" s="115"/>
      <c r="D694" s="116"/>
      <c r="E694" s="117"/>
      <c r="F694" s="118"/>
      <c r="G694" s="105" t="str">
        <f t="shared" si="21"/>
        <v/>
      </c>
      <c r="H694" s="117"/>
      <c r="I694" s="122"/>
      <c r="J694" s="165"/>
      <c r="K694" s="122"/>
      <c r="L694" s="120"/>
      <c r="M694" s="120"/>
      <c r="N694" s="123"/>
      <c r="O694" s="109"/>
    </row>
    <row r="695" spans="1:15" s="166" customFormat="1" x14ac:dyDescent="0.3">
      <c r="A695" s="113">
        <f t="shared" si="20"/>
        <v>686</v>
      </c>
      <c r="B695" s="114"/>
      <c r="C695" s="115"/>
      <c r="D695" s="116"/>
      <c r="E695" s="117"/>
      <c r="F695" s="118"/>
      <c r="G695" s="105" t="str">
        <f t="shared" si="21"/>
        <v/>
      </c>
      <c r="H695" s="117"/>
      <c r="I695" s="122"/>
      <c r="J695" s="165"/>
      <c r="K695" s="122"/>
      <c r="L695" s="120"/>
      <c r="M695" s="120"/>
      <c r="N695" s="123"/>
      <c r="O695" s="122"/>
    </row>
    <row r="696" spans="1:15" s="166" customFormat="1" x14ac:dyDescent="0.3">
      <c r="A696" s="113">
        <f t="shared" si="20"/>
        <v>687</v>
      </c>
      <c r="B696" s="114"/>
      <c r="C696" s="115"/>
      <c r="D696" s="116"/>
      <c r="E696" s="117"/>
      <c r="F696" s="118"/>
      <c r="G696" s="105" t="str">
        <f t="shared" si="21"/>
        <v/>
      </c>
      <c r="H696" s="117"/>
      <c r="I696" s="122"/>
      <c r="J696" s="165"/>
      <c r="K696" s="122"/>
      <c r="L696" s="120"/>
      <c r="M696" s="120"/>
      <c r="N696" s="123"/>
      <c r="O696" s="122"/>
    </row>
    <row r="697" spans="1:15" s="166" customFormat="1" x14ac:dyDescent="0.3">
      <c r="A697" s="113">
        <f t="shared" si="20"/>
        <v>688</v>
      </c>
      <c r="B697" s="114"/>
      <c r="C697" s="115"/>
      <c r="D697" s="116"/>
      <c r="E697" s="117"/>
      <c r="F697" s="118"/>
      <c r="G697" s="105" t="str">
        <f t="shared" si="21"/>
        <v/>
      </c>
      <c r="H697" s="117"/>
      <c r="I697" s="122"/>
      <c r="J697" s="165"/>
      <c r="K697" s="122"/>
      <c r="L697" s="120"/>
      <c r="M697" s="120"/>
      <c r="N697" s="123"/>
      <c r="O697" s="122"/>
    </row>
    <row r="698" spans="1:15" s="166" customFormat="1" x14ac:dyDescent="0.3">
      <c r="A698" s="113">
        <f t="shared" si="20"/>
        <v>689</v>
      </c>
      <c r="B698" s="114"/>
      <c r="C698" s="115"/>
      <c r="D698" s="116"/>
      <c r="E698" s="117"/>
      <c r="F698" s="118"/>
      <c r="G698" s="105" t="str">
        <f t="shared" si="21"/>
        <v/>
      </c>
      <c r="H698" s="117"/>
      <c r="I698" s="122"/>
      <c r="J698" s="165"/>
      <c r="K698" s="122"/>
      <c r="L698" s="120"/>
      <c r="M698" s="120"/>
      <c r="N698" s="123"/>
      <c r="O698" s="122"/>
    </row>
    <row r="699" spans="1:15" s="166" customFormat="1" x14ac:dyDescent="0.3">
      <c r="A699" s="113">
        <f t="shared" si="20"/>
        <v>690</v>
      </c>
      <c r="B699" s="114"/>
      <c r="C699" s="115"/>
      <c r="D699" s="116"/>
      <c r="E699" s="117"/>
      <c r="F699" s="118"/>
      <c r="G699" s="105" t="str">
        <f t="shared" si="21"/>
        <v/>
      </c>
      <c r="H699" s="117"/>
      <c r="I699" s="122"/>
      <c r="J699" s="165"/>
      <c r="K699" s="122"/>
      <c r="L699" s="120"/>
      <c r="M699" s="120"/>
      <c r="N699" s="123"/>
      <c r="O699" s="122"/>
    </row>
    <row r="700" spans="1:15" s="166" customFormat="1" x14ac:dyDescent="0.3">
      <c r="A700" s="113">
        <f t="shared" si="20"/>
        <v>691</v>
      </c>
      <c r="B700" s="114"/>
      <c r="C700" s="115"/>
      <c r="D700" s="116"/>
      <c r="E700" s="117"/>
      <c r="F700" s="118"/>
      <c r="G700" s="105" t="str">
        <f t="shared" si="21"/>
        <v/>
      </c>
      <c r="H700" s="117"/>
      <c r="I700" s="122"/>
      <c r="J700" s="165"/>
      <c r="K700" s="122"/>
      <c r="L700" s="120"/>
      <c r="M700" s="120"/>
      <c r="N700" s="123"/>
      <c r="O700" s="122"/>
    </row>
    <row r="701" spans="1:15" s="166" customFormat="1" x14ac:dyDescent="0.3">
      <c r="A701" s="113">
        <f t="shared" si="20"/>
        <v>692</v>
      </c>
      <c r="B701" s="114"/>
      <c r="C701" s="115"/>
      <c r="D701" s="116"/>
      <c r="E701" s="117"/>
      <c r="F701" s="118"/>
      <c r="G701" s="105" t="str">
        <f t="shared" si="21"/>
        <v/>
      </c>
      <c r="H701" s="117"/>
      <c r="I701" s="122"/>
      <c r="J701" s="165"/>
      <c r="K701" s="122"/>
      <c r="L701" s="120"/>
      <c r="M701" s="120"/>
      <c r="N701" s="123"/>
      <c r="O701" s="122"/>
    </row>
    <row r="702" spans="1:15" s="166" customFormat="1" x14ac:dyDescent="0.3">
      <c r="A702" s="113">
        <f t="shared" si="20"/>
        <v>693</v>
      </c>
      <c r="B702" s="114"/>
      <c r="C702" s="115"/>
      <c r="D702" s="116"/>
      <c r="E702" s="117"/>
      <c r="F702" s="118"/>
      <c r="G702" s="105" t="str">
        <f t="shared" si="21"/>
        <v/>
      </c>
      <c r="H702" s="117"/>
      <c r="I702" s="122"/>
      <c r="J702" s="165"/>
      <c r="K702" s="122"/>
      <c r="L702" s="120"/>
      <c r="M702" s="120"/>
      <c r="N702" s="123"/>
      <c r="O702" s="122"/>
    </row>
    <row r="703" spans="1:15" s="166" customFormat="1" x14ac:dyDescent="0.3">
      <c r="A703" s="113">
        <f t="shared" si="20"/>
        <v>694</v>
      </c>
      <c r="B703" s="114"/>
      <c r="C703" s="115"/>
      <c r="D703" s="116"/>
      <c r="E703" s="117"/>
      <c r="F703" s="118"/>
      <c r="G703" s="105" t="str">
        <f t="shared" si="21"/>
        <v/>
      </c>
      <c r="H703" s="117"/>
      <c r="I703" s="122"/>
      <c r="J703" s="165"/>
      <c r="K703" s="122"/>
      <c r="L703" s="120"/>
      <c r="M703" s="120"/>
      <c r="N703" s="123"/>
      <c r="O703" s="122"/>
    </row>
    <row r="704" spans="1:15" s="166" customFormat="1" x14ac:dyDescent="0.3">
      <c r="A704" s="113">
        <f t="shared" si="20"/>
        <v>695</v>
      </c>
      <c r="B704" s="114"/>
      <c r="C704" s="115"/>
      <c r="D704" s="116"/>
      <c r="E704" s="117"/>
      <c r="F704" s="118"/>
      <c r="G704" s="105" t="str">
        <f t="shared" si="21"/>
        <v/>
      </c>
      <c r="H704" s="117"/>
      <c r="I704" s="122"/>
      <c r="J704" s="165"/>
      <c r="K704" s="122"/>
      <c r="L704" s="120"/>
      <c r="M704" s="120"/>
      <c r="N704" s="123"/>
      <c r="O704" s="122"/>
    </row>
    <row r="705" spans="1:15" s="166" customFormat="1" x14ac:dyDescent="0.3">
      <c r="A705" s="113">
        <f t="shared" si="20"/>
        <v>696</v>
      </c>
      <c r="B705" s="114"/>
      <c r="C705" s="115"/>
      <c r="D705" s="116"/>
      <c r="E705" s="117"/>
      <c r="F705" s="118"/>
      <c r="G705" s="105" t="str">
        <f t="shared" si="21"/>
        <v/>
      </c>
      <c r="H705" s="117"/>
      <c r="I705" s="122"/>
      <c r="J705" s="165"/>
      <c r="K705" s="122"/>
      <c r="L705" s="120"/>
      <c r="M705" s="120"/>
      <c r="N705" s="123"/>
      <c r="O705" s="122"/>
    </row>
    <row r="706" spans="1:15" s="166" customFormat="1" x14ac:dyDescent="0.3">
      <c r="A706" s="113">
        <f t="shared" si="20"/>
        <v>697</v>
      </c>
      <c r="B706" s="114"/>
      <c r="C706" s="115"/>
      <c r="D706" s="116"/>
      <c r="E706" s="117"/>
      <c r="F706" s="118"/>
      <c r="G706" s="105" t="str">
        <f t="shared" si="21"/>
        <v/>
      </c>
      <c r="H706" s="117"/>
      <c r="I706" s="122"/>
      <c r="J706" s="165"/>
      <c r="K706" s="122"/>
      <c r="L706" s="120"/>
      <c r="M706" s="120"/>
      <c r="N706" s="123"/>
      <c r="O706" s="122"/>
    </row>
    <row r="707" spans="1:15" s="166" customFormat="1" x14ac:dyDescent="0.3">
      <c r="A707" s="113">
        <f t="shared" si="20"/>
        <v>698</v>
      </c>
      <c r="B707" s="114"/>
      <c r="C707" s="115"/>
      <c r="D707" s="116"/>
      <c r="E707" s="117"/>
      <c r="F707" s="118"/>
      <c r="G707" s="105" t="str">
        <f t="shared" si="21"/>
        <v/>
      </c>
      <c r="H707" s="117"/>
      <c r="I707" s="122"/>
      <c r="J707" s="165"/>
      <c r="K707" s="122"/>
      <c r="L707" s="120"/>
      <c r="M707" s="120"/>
      <c r="N707" s="123"/>
      <c r="O707" s="122"/>
    </row>
    <row r="708" spans="1:15" s="166" customFormat="1" x14ac:dyDescent="0.3">
      <c r="A708" s="113">
        <f t="shared" si="20"/>
        <v>699</v>
      </c>
      <c r="B708" s="114"/>
      <c r="C708" s="115"/>
      <c r="D708" s="116"/>
      <c r="E708" s="117"/>
      <c r="F708" s="118"/>
      <c r="G708" s="105" t="str">
        <f t="shared" si="21"/>
        <v/>
      </c>
      <c r="H708" s="117"/>
      <c r="I708" s="122"/>
      <c r="J708" s="165"/>
      <c r="K708" s="122"/>
      <c r="L708" s="120"/>
      <c r="M708" s="120"/>
      <c r="N708" s="123"/>
      <c r="O708" s="122"/>
    </row>
    <row r="709" spans="1:15" s="166" customFormat="1" x14ac:dyDescent="0.3">
      <c r="A709" s="113">
        <f t="shared" si="20"/>
        <v>700</v>
      </c>
      <c r="B709" s="114"/>
      <c r="C709" s="115"/>
      <c r="D709" s="116"/>
      <c r="E709" s="117"/>
      <c r="F709" s="118"/>
      <c r="G709" s="105" t="str">
        <f t="shared" si="21"/>
        <v/>
      </c>
      <c r="H709" s="117"/>
      <c r="I709" s="122"/>
      <c r="J709" s="165"/>
      <c r="K709" s="122"/>
      <c r="L709" s="120"/>
      <c r="M709" s="120"/>
      <c r="N709" s="123"/>
      <c r="O709" s="122"/>
    </row>
    <row r="710" spans="1:15" s="166" customFormat="1" x14ac:dyDescent="0.3">
      <c r="A710" s="113">
        <f t="shared" si="20"/>
        <v>701</v>
      </c>
      <c r="B710" s="114"/>
      <c r="C710" s="115"/>
      <c r="D710" s="116"/>
      <c r="E710" s="117"/>
      <c r="F710" s="118"/>
      <c r="G710" s="105" t="str">
        <f t="shared" si="21"/>
        <v/>
      </c>
      <c r="H710" s="117"/>
      <c r="I710" s="122"/>
      <c r="J710" s="165"/>
      <c r="K710" s="122"/>
      <c r="L710" s="120"/>
      <c r="M710" s="120"/>
      <c r="N710" s="123"/>
      <c r="O710" s="122"/>
    </row>
    <row r="711" spans="1:15" s="166" customFormat="1" x14ac:dyDescent="0.3">
      <c r="A711" s="113">
        <f t="shared" si="20"/>
        <v>702</v>
      </c>
      <c r="B711" s="114"/>
      <c r="C711" s="115"/>
      <c r="D711" s="116"/>
      <c r="E711" s="117"/>
      <c r="F711" s="118"/>
      <c r="G711" s="105" t="str">
        <f t="shared" si="21"/>
        <v/>
      </c>
      <c r="H711" s="117"/>
      <c r="I711" s="122"/>
      <c r="J711" s="165"/>
      <c r="K711" s="122"/>
      <c r="L711" s="120"/>
      <c r="M711" s="120"/>
      <c r="N711" s="123"/>
      <c r="O711" s="122"/>
    </row>
    <row r="712" spans="1:15" s="166" customFormat="1" x14ac:dyDescent="0.3">
      <c r="A712" s="113">
        <f t="shared" si="20"/>
        <v>703</v>
      </c>
      <c r="B712" s="114"/>
      <c r="C712" s="115"/>
      <c r="D712" s="116"/>
      <c r="E712" s="117"/>
      <c r="F712" s="118"/>
      <c r="G712" s="105" t="str">
        <f t="shared" si="21"/>
        <v/>
      </c>
      <c r="H712" s="117"/>
      <c r="I712" s="122"/>
      <c r="J712" s="165"/>
      <c r="K712" s="122"/>
      <c r="L712" s="120"/>
      <c r="M712" s="120"/>
      <c r="N712" s="123"/>
      <c r="O712" s="109"/>
    </row>
    <row r="713" spans="1:15" s="166" customFormat="1" x14ac:dyDescent="0.3">
      <c r="A713" s="113">
        <f t="shared" si="20"/>
        <v>704</v>
      </c>
      <c r="B713" s="114"/>
      <c r="C713" s="115"/>
      <c r="D713" s="116"/>
      <c r="E713" s="117"/>
      <c r="F713" s="118"/>
      <c r="G713" s="105" t="str">
        <f t="shared" si="21"/>
        <v/>
      </c>
      <c r="H713" s="117"/>
      <c r="I713" s="122"/>
      <c r="J713" s="165"/>
      <c r="K713" s="122"/>
      <c r="L713" s="120"/>
      <c r="M713" s="120"/>
      <c r="N713" s="123"/>
      <c r="O713" s="122"/>
    </row>
    <row r="714" spans="1:15" s="166" customFormat="1" x14ac:dyDescent="0.3">
      <c r="A714" s="113">
        <f t="shared" si="20"/>
        <v>705</v>
      </c>
      <c r="B714" s="114"/>
      <c r="C714" s="115"/>
      <c r="D714" s="116"/>
      <c r="E714" s="117"/>
      <c r="F714" s="118"/>
      <c r="G714" s="105" t="str">
        <f t="shared" si="21"/>
        <v/>
      </c>
      <c r="H714" s="117"/>
      <c r="I714" s="122"/>
      <c r="J714" s="165"/>
      <c r="K714" s="122"/>
      <c r="L714" s="120"/>
      <c r="M714" s="120"/>
      <c r="N714" s="123"/>
      <c r="O714" s="122"/>
    </row>
    <row r="715" spans="1:15" s="166" customFormat="1" x14ac:dyDescent="0.3">
      <c r="A715" s="113">
        <f t="shared" ref="A715:A778" si="22">A714+1</f>
        <v>706</v>
      </c>
      <c r="B715" s="114"/>
      <c r="C715" s="115"/>
      <c r="D715" s="116"/>
      <c r="E715" s="117"/>
      <c r="F715" s="118"/>
      <c r="G715" s="105" t="str">
        <f t="shared" ref="G715:G778" si="23">IF(E715&lt;&gt;"",IF(D715&lt;&gt;"",D715&amp;"-"&amp;E715&amp;"-"&amp;TEXT(F715,"000"),E715&amp;"-"&amp;TEXT(F715,"000")),"")</f>
        <v/>
      </c>
      <c r="H715" s="117"/>
      <c r="I715" s="122"/>
      <c r="J715" s="165"/>
      <c r="K715" s="122"/>
      <c r="L715" s="120"/>
      <c r="M715" s="120"/>
      <c r="N715" s="123"/>
      <c r="O715" s="109"/>
    </row>
    <row r="716" spans="1:15" s="166" customFormat="1" x14ac:dyDescent="0.3">
      <c r="A716" s="113">
        <f t="shared" si="22"/>
        <v>707</v>
      </c>
      <c r="B716" s="114"/>
      <c r="C716" s="115"/>
      <c r="D716" s="116"/>
      <c r="E716" s="117"/>
      <c r="F716" s="118"/>
      <c r="G716" s="105" t="str">
        <f t="shared" si="23"/>
        <v/>
      </c>
      <c r="H716" s="117"/>
      <c r="I716" s="122"/>
      <c r="J716" s="165"/>
      <c r="K716" s="122"/>
      <c r="L716" s="120"/>
      <c r="M716" s="120"/>
      <c r="N716" s="123"/>
      <c r="O716" s="109"/>
    </row>
    <row r="717" spans="1:15" s="166" customFormat="1" x14ac:dyDescent="0.3">
      <c r="A717" s="113">
        <f t="shared" si="22"/>
        <v>708</v>
      </c>
      <c r="B717" s="114"/>
      <c r="C717" s="115"/>
      <c r="D717" s="116"/>
      <c r="E717" s="117"/>
      <c r="F717" s="118"/>
      <c r="G717" s="105" t="str">
        <f t="shared" si="23"/>
        <v/>
      </c>
      <c r="H717" s="117"/>
      <c r="I717" s="122"/>
      <c r="J717" s="165"/>
      <c r="K717" s="122"/>
      <c r="L717" s="120"/>
      <c r="M717" s="120"/>
      <c r="N717" s="123"/>
      <c r="O717" s="109"/>
    </row>
    <row r="718" spans="1:15" s="166" customFormat="1" x14ac:dyDescent="0.3">
      <c r="A718" s="113">
        <f t="shared" si="22"/>
        <v>709</v>
      </c>
      <c r="B718" s="114"/>
      <c r="C718" s="115"/>
      <c r="D718" s="116"/>
      <c r="E718" s="117"/>
      <c r="F718" s="118"/>
      <c r="G718" s="105" t="str">
        <f t="shared" si="23"/>
        <v/>
      </c>
      <c r="H718" s="117"/>
      <c r="I718" s="122"/>
      <c r="J718" s="165"/>
      <c r="K718" s="122"/>
      <c r="L718" s="120"/>
      <c r="M718" s="120"/>
      <c r="N718" s="123"/>
      <c r="O718" s="109"/>
    </row>
    <row r="719" spans="1:15" s="166" customFormat="1" x14ac:dyDescent="0.3">
      <c r="A719" s="113">
        <f t="shared" si="22"/>
        <v>710</v>
      </c>
      <c r="B719" s="114"/>
      <c r="C719" s="115"/>
      <c r="D719" s="116"/>
      <c r="E719" s="117"/>
      <c r="F719" s="118"/>
      <c r="G719" s="105" t="str">
        <f t="shared" si="23"/>
        <v/>
      </c>
      <c r="H719" s="117"/>
      <c r="I719" s="122"/>
      <c r="J719" s="165"/>
      <c r="K719" s="122"/>
      <c r="L719" s="120"/>
      <c r="M719" s="120"/>
      <c r="N719" s="123"/>
      <c r="O719" s="109"/>
    </row>
    <row r="720" spans="1:15" s="166" customFormat="1" x14ac:dyDescent="0.3">
      <c r="A720" s="113">
        <f t="shared" si="22"/>
        <v>711</v>
      </c>
      <c r="B720" s="114"/>
      <c r="C720" s="115"/>
      <c r="D720" s="116"/>
      <c r="E720" s="117"/>
      <c r="F720" s="118"/>
      <c r="G720" s="105" t="str">
        <f t="shared" si="23"/>
        <v/>
      </c>
      <c r="H720" s="117"/>
      <c r="I720" s="122"/>
      <c r="J720" s="165"/>
      <c r="K720" s="122"/>
      <c r="L720" s="120"/>
      <c r="M720" s="120"/>
      <c r="N720" s="123"/>
      <c r="O720" s="109"/>
    </row>
    <row r="721" spans="1:15" s="166" customFormat="1" x14ac:dyDescent="0.3">
      <c r="A721" s="113">
        <f t="shared" si="22"/>
        <v>712</v>
      </c>
      <c r="B721" s="114"/>
      <c r="C721" s="115"/>
      <c r="D721" s="116"/>
      <c r="E721" s="117"/>
      <c r="F721" s="118"/>
      <c r="G721" s="105" t="str">
        <f t="shared" si="23"/>
        <v/>
      </c>
      <c r="H721" s="117"/>
      <c r="I721" s="122"/>
      <c r="J721" s="165"/>
      <c r="K721" s="122"/>
      <c r="L721" s="120"/>
      <c r="M721" s="120"/>
      <c r="N721" s="123"/>
      <c r="O721" s="122"/>
    </row>
    <row r="722" spans="1:15" s="166" customFormat="1" x14ac:dyDescent="0.3">
      <c r="A722" s="113">
        <f t="shared" si="22"/>
        <v>713</v>
      </c>
      <c r="B722" s="114"/>
      <c r="C722" s="115"/>
      <c r="D722" s="116"/>
      <c r="E722" s="117"/>
      <c r="F722" s="118"/>
      <c r="G722" s="105" t="str">
        <f t="shared" si="23"/>
        <v/>
      </c>
      <c r="H722" s="117"/>
      <c r="I722" s="122"/>
      <c r="J722" s="165"/>
      <c r="K722" s="122"/>
      <c r="L722" s="120"/>
      <c r="M722" s="120"/>
      <c r="N722" s="123"/>
      <c r="O722" s="109"/>
    </row>
    <row r="723" spans="1:15" s="166" customFormat="1" x14ac:dyDescent="0.3">
      <c r="A723" s="113">
        <f t="shared" si="22"/>
        <v>714</v>
      </c>
      <c r="B723" s="114"/>
      <c r="C723" s="115"/>
      <c r="D723" s="116"/>
      <c r="E723" s="117"/>
      <c r="F723" s="118"/>
      <c r="G723" s="105" t="str">
        <f t="shared" si="23"/>
        <v/>
      </c>
      <c r="H723" s="117"/>
      <c r="I723" s="122"/>
      <c r="J723" s="165"/>
      <c r="K723" s="122"/>
      <c r="L723" s="120"/>
      <c r="M723" s="120"/>
      <c r="N723" s="123"/>
      <c r="O723" s="122"/>
    </row>
    <row r="724" spans="1:15" s="166" customFormat="1" x14ac:dyDescent="0.3">
      <c r="A724" s="113">
        <f t="shared" si="22"/>
        <v>715</v>
      </c>
      <c r="B724" s="114"/>
      <c r="C724" s="115"/>
      <c r="D724" s="116"/>
      <c r="E724" s="117"/>
      <c r="F724" s="118"/>
      <c r="G724" s="105" t="str">
        <f t="shared" si="23"/>
        <v/>
      </c>
      <c r="H724" s="117"/>
      <c r="I724" s="122"/>
      <c r="J724" s="165"/>
      <c r="K724" s="122"/>
      <c r="L724" s="120"/>
      <c r="M724" s="120"/>
      <c r="N724" s="123"/>
      <c r="O724" s="109"/>
    </row>
    <row r="725" spans="1:15" s="166" customFormat="1" x14ac:dyDescent="0.3">
      <c r="A725" s="113">
        <f t="shared" si="22"/>
        <v>716</v>
      </c>
      <c r="B725" s="114"/>
      <c r="C725" s="115"/>
      <c r="D725" s="116"/>
      <c r="E725" s="117"/>
      <c r="F725" s="118"/>
      <c r="G725" s="105" t="str">
        <f t="shared" si="23"/>
        <v/>
      </c>
      <c r="H725" s="117"/>
      <c r="I725" s="122"/>
      <c r="J725" s="165"/>
      <c r="K725" s="122"/>
      <c r="L725" s="120"/>
      <c r="M725" s="120"/>
      <c r="N725" s="123"/>
      <c r="O725" s="122"/>
    </row>
    <row r="726" spans="1:15" s="166" customFormat="1" x14ac:dyDescent="0.3">
      <c r="A726" s="113">
        <f t="shared" si="22"/>
        <v>717</v>
      </c>
      <c r="B726" s="114"/>
      <c r="C726" s="115"/>
      <c r="D726" s="116"/>
      <c r="E726" s="117"/>
      <c r="F726" s="118"/>
      <c r="G726" s="105" t="str">
        <f t="shared" si="23"/>
        <v/>
      </c>
      <c r="H726" s="117"/>
      <c r="I726" s="122"/>
      <c r="J726" s="165"/>
      <c r="K726" s="122"/>
      <c r="L726" s="120"/>
      <c r="M726" s="120"/>
      <c r="N726" s="123"/>
      <c r="O726" s="122"/>
    </row>
    <row r="727" spans="1:15" s="166" customFormat="1" x14ac:dyDescent="0.3">
      <c r="A727" s="113">
        <f t="shared" si="22"/>
        <v>718</v>
      </c>
      <c r="B727" s="114"/>
      <c r="C727" s="115"/>
      <c r="D727" s="116"/>
      <c r="E727" s="117"/>
      <c r="F727" s="118"/>
      <c r="G727" s="105" t="str">
        <f t="shared" si="23"/>
        <v/>
      </c>
      <c r="H727" s="117"/>
      <c r="I727" s="122"/>
      <c r="J727" s="165"/>
      <c r="K727" s="122"/>
      <c r="L727" s="120"/>
      <c r="M727" s="120"/>
      <c r="N727" s="123"/>
      <c r="O727" s="109"/>
    </row>
    <row r="728" spans="1:15" s="166" customFormat="1" x14ac:dyDescent="0.3">
      <c r="A728" s="113">
        <f t="shared" si="22"/>
        <v>719</v>
      </c>
      <c r="B728" s="114"/>
      <c r="C728" s="115"/>
      <c r="D728" s="116"/>
      <c r="E728" s="117"/>
      <c r="F728" s="118"/>
      <c r="G728" s="105" t="str">
        <f t="shared" si="23"/>
        <v/>
      </c>
      <c r="H728" s="117"/>
      <c r="I728" s="122"/>
      <c r="J728" s="165"/>
      <c r="K728" s="122"/>
      <c r="L728" s="120"/>
      <c r="M728" s="120"/>
      <c r="N728" s="123"/>
      <c r="O728" s="109"/>
    </row>
    <row r="729" spans="1:15" s="166" customFormat="1" x14ac:dyDescent="0.3">
      <c r="A729" s="113">
        <f t="shared" si="22"/>
        <v>720</v>
      </c>
      <c r="B729" s="114"/>
      <c r="C729" s="115"/>
      <c r="D729" s="116"/>
      <c r="E729" s="117"/>
      <c r="F729" s="118"/>
      <c r="G729" s="105" t="str">
        <f t="shared" si="23"/>
        <v/>
      </c>
      <c r="H729" s="117"/>
      <c r="I729" s="122"/>
      <c r="J729" s="165"/>
      <c r="K729" s="122"/>
      <c r="L729" s="120"/>
      <c r="M729" s="120"/>
      <c r="N729" s="123"/>
      <c r="O729" s="109"/>
    </row>
    <row r="730" spans="1:15" s="166" customFormat="1" x14ac:dyDescent="0.3">
      <c r="A730" s="113">
        <f t="shared" si="22"/>
        <v>721</v>
      </c>
      <c r="B730" s="114"/>
      <c r="C730" s="115"/>
      <c r="D730" s="116"/>
      <c r="E730" s="117"/>
      <c r="F730" s="118"/>
      <c r="G730" s="105" t="str">
        <f t="shared" si="23"/>
        <v/>
      </c>
      <c r="H730" s="117"/>
      <c r="I730" s="122"/>
      <c r="J730" s="165"/>
      <c r="K730" s="122"/>
      <c r="L730" s="120"/>
      <c r="M730" s="120"/>
      <c r="N730" s="123"/>
      <c r="O730" s="109"/>
    </row>
    <row r="731" spans="1:15" s="166" customFormat="1" x14ac:dyDescent="0.3">
      <c r="A731" s="113">
        <f t="shared" si="22"/>
        <v>722</v>
      </c>
      <c r="B731" s="114"/>
      <c r="C731" s="115"/>
      <c r="D731" s="116"/>
      <c r="E731" s="117"/>
      <c r="F731" s="118"/>
      <c r="G731" s="105" t="str">
        <f t="shared" si="23"/>
        <v/>
      </c>
      <c r="H731" s="117"/>
      <c r="I731" s="122"/>
      <c r="J731" s="165"/>
      <c r="K731" s="122"/>
      <c r="L731" s="120"/>
      <c r="M731" s="120"/>
      <c r="N731" s="123"/>
      <c r="O731" s="109"/>
    </row>
    <row r="732" spans="1:15" s="166" customFormat="1" x14ac:dyDescent="0.3">
      <c r="A732" s="113">
        <f t="shared" si="22"/>
        <v>723</v>
      </c>
      <c r="B732" s="114"/>
      <c r="C732" s="115"/>
      <c r="D732" s="116"/>
      <c r="E732" s="117"/>
      <c r="F732" s="118"/>
      <c r="G732" s="105" t="str">
        <f t="shared" si="23"/>
        <v/>
      </c>
      <c r="H732" s="117"/>
      <c r="I732" s="122"/>
      <c r="J732" s="165"/>
      <c r="K732" s="122"/>
      <c r="L732" s="120"/>
      <c r="M732" s="120"/>
      <c r="N732" s="123"/>
      <c r="O732" s="122"/>
    </row>
    <row r="733" spans="1:15" s="166" customFormat="1" x14ac:dyDescent="0.3">
      <c r="A733" s="113">
        <f t="shared" si="22"/>
        <v>724</v>
      </c>
      <c r="B733" s="114"/>
      <c r="C733" s="115"/>
      <c r="D733" s="116"/>
      <c r="E733" s="117"/>
      <c r="F733" s="118"/>
      <c r="G733" s="105" t="str">
        <f t="shared" si="23"/>
        <v/>
      </c>
      <c r="H733" s="117"/>
      <c r="I733" s="122"/>
      <c r="J733" s="165"/>
      <c r="K733" s="122"/>
      <c r="L733" s="120"/>
      <c r="M733" s="120"/>
      <c r="N733" s="123"/>
      <c r="O733" s="122"/>
    </row>
    <row r="734" spans="1:15" s="166" customFormat="1" x14ac:dyDescent="0.3">
      <c r="A734" s="113">
        <f t="shared" si="22"/>
        <v>725</v>
      </c>
      <c r="B734" s="114"/>
      <c r="C734" s="115"/>
      <c r="D734" s="116"/>
      <c r="E734" s="117"/>
      <c r="F734" s="118"/>
      <c r="G734" s="105" t="str">
        <f t="shared" si="23"/>
        <v/>
      </c>
      <c r="H734" s="117"/>
      <c r="I734" s="122"/>
      <c r="J734" s="165"/>
      <c r="K734" s="122"/>
      <c r="L734" s="120"/>
      <c r="M734" s="120"/>
      <c r="N734" s="123"/>
      <c r="O734" s="122"/>
    </row>
    <row r="735" spans="1:15" s="166" customFormat="1" x14ac:dyDescent="0.3">
      <c r="A735" s="113">
        <f t="shared" si="22"/>
        <v>726</v>
      </c>
      <c r="B735" s="114"/>
      <c r="C735" s="115"/>
      <c r="D735" s="116"/>
      <c r="E735" s="117"/>
      <c r="F735" s="118"/>
      <c r="G735" s="105" t="str">
        <f t="shared" si="23"/>
        <v/>
      </c>
      <c r="H735" s="117"/>
      <c r="I735" s="122"/>
      <c r="J735" s="165"/>
      <c r="K735" s="122"/>
      <c r="L735" s="120"/>
      <c r="M735" s="120"/>
      <c r="N735" s="123"/>
      <c r="O735" s="122"/>
    </row>
    <row r="736" spans="1:15" s="166" customFormat="1" x14ac:dyDescent="0.3">
      <c r="A736" s="113">
        <f t="shared" si="22"/>
        <v>727</v>
      </c>
      <c r="B736" s="114"/>
      <c r="C736" s="115"/>
      <c r="D736" s="116"/>
      <c r="E736" s="117"/>
      <c r="F736" s="118"/>
      <c r="G736" s="105" t="str">
        <f t="shared" si="23"/>
        <v/>
      </c>
      <c r="H736" s="117"/>
      <c r="I736" s="122"/>
      <c r="J736" s="165"/>
      <c r="K736" s="122"/>
      <c r="L736" s="120"/>
      <c r="M736" s="120"/>
      <c r="N736" s="123"/>
      <c r="O736" s="122"/>
    </row>
    <row r="737" spans="1:15" s="166" customFormat="1" x14ac:dyDescent="0.3">
      <c r="A737" s="113">
        <f t="shared" si="22"/>
        <v>728</v>
      </c>
      <c r="B737" s="114"/>
      <c r="C737" s="115"/>
      <c r="D737" s="116"/>
      <c r="E737" s="117"/>
      <c r="F737" s="118"/>
      <c r="G737" s="105" t="str">
        <f t="shared" si="23"/>
        <v/>
      </c>
      <c r="H737" s="117"/>
      <c r="I737" s="122"/>
      <c r="J737" s="165"/>
      <c r="K737" s="122"/>
      <c r="L737" s="120"/>
      <c r="M737" s="120"/>
      <c r="N737" s="123"/>
      <c r="O737" s="122"/>
    </row>
    <row r="738" spans="1:15" s="166" customFormat="1" x14ac:dyDescent="0.3">
      <c r="A738" s="113">
        <f t="shared" si="22"/>
        <v>729</v>
      </c>
      <c r="B738" s="114"/>
      <c r="C738" s="115"/>
      <c r="D738" s="116"/>
      <c r="E738" s="117"/>
      <c r="F738" s="118"/>
      <c r="G738" s="105" t="str">
        <f t="shared" si="23"/>
        <v/>
      </c>
      <c r="H738" s="117"/>
      <c r="I738" s="122"/>
      <c r="J738" s="165"/>
      <c r="K738" s="122"/>
      <c r="L738" s="120"/>
      <c r="M738" s="120"/>
      <c r="N738" s="123"/>
      <c r="O738" s="122"/>
    </row>
    <row r="739" spans="1:15" s="166" customFormat="1" x14ac:dyDescent="0.3">
      <c r="A739" s="113">
        <f t="shared" si="22"/>
        <v>730</v>
      </c>
      <c r="B739" s="114"/>
      <c r="C739" s="115"/>
      <c r="D739" s="116"/>
      <c r="E739" s="117"/>
      <c r="F739" s="118"/>
      <c r="G739" s="105" t="str">
        <f t="shared" si="23"/>
        <v/>
      </c>
      <c r="H739" s="117"/>
      <c r="I739" s="122"/>
      <c r="J739" s="165"/>
      <c r="K739" s="122"/>
      <c r="L739" s="120"/>
      <c r="M739" s="120"/>
      <c r="N739" s="123"/>
      <c r="O739" s="122"/>
    </row>
    <row r="740" spans="1:15" s="166" customFormat="1" x14ac:dyDescent="0.3">
      <c r="A740" s="113">
        <f t="shared" si="22"/>
        <v>731</v>
      </c>
      <c r="B740" s="114"/>
      <c r="C740" s="115"/>
      <c r="D740" s="116"/>
      <c r="E740" s="117"/>
      <c r="F740" s="118"/>
      <c r="G740" s="105" t="str">
        <f t="shared" si="23"/>
        <v/>
      </c>
      <c r="H740" s="117"/>
      <c r="I740" s="122"/>
      <c r="J740" s="165"/>
      <c r="K740" s="122"/>
      <c r="L740" s="120"/>
      <c r="M740" s="120"/>
      <c r="N740" s="123"/>
      <c r="O740" s="109"/>
    </row>
    <row r="741" spans="1:15" s="166" customFormat="1" x14ac:dyDescent="0.3">
      <c r="A741" s="113">
        <f t="shared" si="22"/>
        <v>732</v>
      </c>
      <c r="B741" s="114"/>
      <c r="C741" s="115"/>
      <c r="D741" s="116"/>
      <c r="E741" s="117"/>
      <c r="F741" s="118"/>
      <c r="G741" s="105" t="str">
        <f t="shared" si="23"/>
        <v/>
      </c>
      <c r="H741" s="117"/>
      <c r="I741" s="122"/>
      <c r="J741" s="165"/>
      <c r="K741" s="122"/>
      <c r="L741" s="120"/>
      <c r="M741" s="120"/>
      <c r="N741" s="123"/>
      <c r="O741" s="109"/>
    </row>
    <row r="742" spans="1:15" s="166" customFormat="1" x14ac:dyDescent="0.3">
      <c r="A742" s="113">
        <f t="shared" si="22"/>
        <v>733</v>
      </c>
      <c r="B742" s="114"/>
      <c r="C742" s="115"/>
      <c r="D742" s="116"/>
      <c r="E742" s="117"/>
      <c r="F742" s="118"/>
      <c r="G742" s="105" t="str">
        <f t="shared" si="23"/>
        <v/>
      </c>
      <c r="H742" s="117"/>
      <c r="I742" s="122"/>
      <c r="J742" s="165"/>
      <c r="K742" s="122"/>
      <c r="L742" s="120"/>
      <c r="M742" s="120"/>
      <c r="N742" s="123"/>
      <c r="O742" s="109"/>
    </row>
    <row r="743" spans="1:15" s="166" customFormat="1" x14ac:dyDescent="0.3">
      <c r="A743" s="113">
        <f t="shared" si="22"/>
        <v>734</v>
      </c>
      <c r="B743" s="114"/>
      <c r="C743" s="115"/>
      <c r="D743" s="116"/>
      <c r="E743" s="117"/>
      <c r="F743" s="118"/>
      <c r="G743" s="105" t="str">
        <f t="shared" si="23"/>
        <v/>
      </c>
      <c r="H743" s="117"/>
      <c r="I743" s="122"/>
      <c r="J743" s="165"/>
      <c r="K743" s="122"/>
      <c r="L743" s="120"/>
      <c r="M743" s="120"/>
      <c r="N743" s="123"/>
      <c r="O743" s="122"/>
    </row>
    <row r="744" spans="1:15" s="166" customFormat="1" x14ac:dyDescent="0.3">
      <c r="A744" s="113">
        <f t="shared" si="22"/>
        <v>735</v>
      </c>
      <c r="B744" s="114"/>
      <c r="C744" s="115"/>
      <c r="D744" s="116"/>
      <c r="E744" s="117"/>
      <c r="F744" s="118"/>
      <c r="G744" s="105" t="str">
        <f t="shared" si="23"/>
        <v/>
      </c>
      <c r="H744" s="117"/>
      <c r="I744" s="122"/>
      <c r="J744" s="165"/>
      <c r="K744" s="122"/>
      <c r="L744" s="120"/>
      <c r="M744" s="120"/>
      <c r="N744" s="123"/>
      <c r="O744" s="122"/>
    </row>
    <row r="745" spans="1:15" s="166" customFormat="1" x14ac:dyDescent="0.3">
      <c r="A745" s="113">
        <f t="shared" si="22"/>
        <v>736</v>
      </c>
      <c r="B745" s="114"/>
      <c r="C745" s="115"/>
      <c r="D745" s="116"/>
      <c r="E745" s="117"/>
      <c r="F745" s="118"/>
      <c r="G745" s="105" t="str">
        <f t="shared" si="23"/>
        <v/>
      </c>
      <c r="H745" s="117"/>
      <c r="I745" s="122"/>
      <c r="J745" s="165"/>
      <c r="K745" s="122"/>
      <c r="L745" s="120"/>
      <c r="M745" s="120"/>
      <c r="N745" s="123"/>
      <c r="O745" s="122"/>
    </row>
    <row r="746" spans="1:15" s="166" customFormat="1" x14ac:dyDescent="0.3">
      <c r="A746" s="113">
        <f t="shared" si="22"/>
        <v>737</v>
      </c>
      <c r="B746" s="114"/>
      <c r="C746" s="115"/>
      <c r="D746" s="116"/>
      <c r="E746" s="117"/>
      <c r="F746" s="118"/>
      <c r="G746" s="105" t="str">
        <f t="shared" si="23"/>
        <v/>
      </c>
      <c r="H746" s="117"/>
      <c r="I746" s="122"/>
      <c r="J746" s="165"/>
      <c r="K746" s="122"/>
      <c r="L746" s="120"/>
      <c r="M746" s="120"/>
      <c r="N746" s="123"/>
      <c r="O746" s="122"/>
    </row>
    <row r="747" spans="1:15" s="166" customFormat="1" x14ac:dyDescent="0.3">
      <c r="A747" s="113">
        <f t="shared" si="22"/>
        <v>738</v>
      </c>
      <c r="B747" s="114"/>
      <c r="C747" s="115"/>
      <c r="D747" s="116"/>
      <c r="E747" s="117"/>
      <c r="F747" s="118"/>
      <c r="G747" s="105" t="str">
        <f t="shared" si="23"/>
        <v/>
      </c>
      <c r="H747" s="117"/>
      <c r="I747" s="122"/>
      <c r="J747" s="165"/>
      <c r="K747" s="122"/>
      <c r="L747" s="120"/>
      <c r="M747" s="120"/>
      <c r="N747" s="123"/>
      <c r="O747" s="122"/>
    </row>
    <row r="748" spans="1:15" s="166" customFormat="1" x14ac:dyDescent="0.3">
      <c r="A748" s="113">
        <f t="shared" si="22"/>
        <v>739</v>
      </c>
      <c r="B748" s="114"/>
      <c r="C748" s="115"/>
      <c r="D748" s="116"/>
      <c r="E748" s="117"/>
      <c r="F748" s="118"/>
      <c r="G748" s="105" t="str">
        <f t="shared" si="23"/>
        <v/>
      </c>
      <c r="H748" s="117"/>
      <c r="I748" s="122"/>
      <c r="J748" s="165"/>
      <c r="K748" s="122"/>
      <c r="L748" s="120"/>
      <c r="M748" s="120"/>
      <c r="N748" s="123"/>
      <c r="O748" s="109"/>
    </row>
    <row r="749" spans="1:15" s="166" customFormat="1" x14ac:dyDescent="0.3">
      <c r="A749" s="113">
        <f t="shared" si="22"/>
        <v>740</v>
      </c>
      <c r="B749" s="114"/>
      <c r="C749" s="115"/>
      <c r="D749" s="116"/>
      <c r="E749" s="117"/>
      <c r="F749" s="118"/>
      <c r="G749" s="105" t="str">
        <f t="shared" si="23"/>
        <v/>
      </c>
      <c r="H749" s="117"/>
      <c r="I749" s="122"/>
      <c r="J749" s="165"/>
      <c r="K749" s="122"/>
      <c r="L749" s="120"/>
      <c r="M749" s="120"/>
      <c r="N749" s="123"/>
      <c r="O749" s="122"/>
    </row>
    <row r="750" spans="1:15" s="166" customFormat="1" x14ac:dyDescent="0.3">
      <c r="A750" s="113">
        <f t="shared" si="22"/>
        <v>741</v>
      </c>
      <c r="B750" s="114"/>
      <c r="C750" s="115"/>
      <c r="D750" s="116"/>
      <c r="E750" s="117"/>
      <c r="F750" s="118"/>
      <c r="G750" s="105" t="str">
        <f t="shared" si="23"/>
        <v/>
      </c>
      <c r="H750" s="117"/>
      <c r="I750" s="122"/>
      <c r="J750" s="165"/>
      <c r="K750" s="122"/>
      <c r="L750" s="120"/>
      <c r="M750" s="120"/>
      <c r="N750" s="123"/>
      <c r="O750" s="109"/>
    </row>
    <row r="751" spans="1:15" s="166" customFormat="1" x14ac:dyDescent="0.3">
      <c r="A751" s="113">
        <f t="shared" si="22"/>
        <v>742</v>
      </c>
      <c r="B751" s="114"/>
      <c r="C751" s="115"/>
      <c r="D751" s="116"/>
      <c r="E751" s="117"/>
      <c r="F751" s="118"/>
      <c r="G751" s="105" t="str">
        <f t="shared" si="23"/>
        <v/>
      </c>
      <c r="H751" s="117"/>
      <c r="I751" s="122"/>
      <c r="J751" s="165"/>
      <c r="K751" s="122"/>
      <c r="L751" s="120"/>
      <c r="M751" s="120"/>
      <c r="N751" s="123"/>
      <c r="O751" s="109"/>
    </row>
    <row r="752" spans="1:15" s="166" customFormat="1" x14ac:dyDescent="0.3">
      <c r="A752" s="113">
        <f t="shared" si="22"/>
        <v>743</v>
      </c>
      <c r="B752" s="114"/>
      <c r="C752" s="115"/>
      <c r="D752" s="116"/>
      <c r="E752" s="117"/>
      <c r="F752" s="118"/>
      <c r="G752" s="105" t="str">
        <f t="shared" si="23"/>
        <v/>
      </c>
      <c r="H752" s="117"/>
      <c r="I752" s="122"/>
      <c r="J752" s="165"/>
      <c r="K752" s="122"/>
      <c r="L752" s="120"/>
      <c r="M752" s="120"/>
      <c r="N752" s="123"/>
      <c r="O752" s="109"/>
    </row>
    <row r="753" spans="1:15" s="166" customFormat="1" x14ac:dyDescent="0.3">
      <c r="A753" s="113">
        <f t="shared" si="22"/>
        <v>744</v>
      </c>
      <c r="B753" s="114"/>
      <c r="C753" s="115"/>
      <c r="D753" s="116"/>
      <c r="E753" s="117"/>
      <c r="F753" s="118"/>
      <c r="G753" s="105" t="str">
        <f t="shared" si="23"/>
        <v/>
      </c>
      <c r="H753" s="117"/>
      <c r="I753" s="122"/>
      <c r="J753" s="165"/>
      <c r="K753" s="122"/>
      <c r="L753" s="120"/>
      <c r="M753" s="120"/>
      <c r="N753" s="123"/>
      <c r="O753" s="109"/>
    </row>
    <row r="754" spans="1:15" s="166" customFormat="1" x14ac:dyDescent="0.3">
      <c r="A754" s="113">
        <f t="shared" si="22"/>
        <v>745</v>
      </c>
      <c r="B754" s="114"/>
      <c r="C754" s="115"/>
      <c r="D754" s="116"/>
      <c r="E754" s="117"/>
      <c r="F754" s="118"/>
      <c r="G754" s="105" t="str">
        <f t="shared" si="23"/>
        <v/>
      </c>
      <c r="H754" s="117"/>
      <c r="I754" s="122"/>
      <c r="J754" s="165"/>
      <c r="K754" s="122"/>
      <c r="L754" s="120"/>
      <c r="M754" s="120"/>
      <c r="N754" s="123"/>
      <c r="O754" s="122"/>
    </row>
    <row r="755" spans="1:15" s="166" customFormat="1" x14ac:dyDescent="0.3">
      <c r="A755" s="113">
        <f t="shared" si="22"/>
        <v>746</v>
      </c>
      <c r="B755" s="114"/>
      <c r="C755" s="115"/>
      <c r="D755" s="116"/>
      <c r="E755" s="117"/>
      <c r="F755" s="118"/>
      <c r="G755" s="105" t="str">
        <f t="shared" si="23"/>
        <v/>
      </c>
      <c r="H755" s="117"/>
      <c r="I755" s="122"/>
      <c r="J755" s="165"/>
      <c r="K755" s="122"/>
      <c r="L755" s="120"/>
      <c r="M755" s="120"/>
      <c r="N755" s="123"/>
      <c r="O755" s="122"/>
    </row>
    <row r="756" spans="1:15" s="166" customFormat="1" x14ac:dyDescent="0.3">
      <c r="A756" s="113">
        <f t="shared" si="22"/>
        <v>747</v>
      </c>
      <c r="B756" s="114"/>
      <c r="C756" s="115"/>
      <c r="D756" s="116"/>
      <c r="E756" s="117"/>
      <c r="F756" s="118"/>
      <c r="G756" s="105" t="str">
        <f t="shared" si="23"/>
        <v/>
      </c>
      <c r="H756" s="117"/>
      <c r="I756" s="122"/>
      <c r="J756" s="165"/>
      <c r="K756" s="122"/>
      <c r="L756" s="120"/>
      <c r="M756" s="120"/>
      <c r="N756" s="123"/>
      <c r="O756" s="122"/>
    </row>
    <row r="757" spans="1:15" s="166" customFormat="1" x14ac:dyDescent="0.3">
      <c r="A757" s="113">
        <f t="shared" si="22"/>
        <v>748</v>
      </c>
      <c r="B757" s="114"/>
      <c r="C757" s="115"/>
      <c r="D757" s="116"/>
      <c r="E757" s="117"/>
      <c r="F757" s="118"/>
      <c r="G757" s="105" t="str">
        <f t="shared" si="23"/>
        <v/>
      </c>
      <c r="H757" s="117"/>
      <c r="I757" s="122"/>
      <c r="J757" s="165"/>
      <c r="K757" s="122"/>
      <c r="L757" s="120"/>
      <c r="M757" s="120"/>
      <c r="N757" s="123"/>
      <c r="O757" s="122"/>
    </row>
    <row r="758" spans="1:15" s="166" customFormat="1" x14ac:dyDescent="0.3">
      <c r="A758" s="113">
        <f t="shared" si="22"/>
        <v>749</v>
      </c>
      <c r="B758" s="114"/>
      <c r="C758" s="115"/>
      <c r="D758" s="116"/>
      <c r="E758" s="117"/>
      <c r="F758" s="118"/>
      <c r="G758" s="105" t="str">
        <f t="shared" si="23"/>
        <v/>
      </c>
      <c r="H758" s="117"/>
      <c r="I758" s="122"/>
      <c r="J758" s="165"/>
      <c r="K758" s="122"/>
      <c r="L758" s="120"/>
      <c r="M758" s="120"/>
      <c r="N758" s="123"/>
      <c r="O758" s="122"/>
    </row>
    <row r="759" spans="1:15" s="166" customFormat="1" x14ac:dyDescent="0.3">
      <c r="A759" s="113">
        <f t="shared" si="22"/>
        <v>750</v>
      </c>
      <c r="B759" s="114"/>
      <c r="C759" s="115"/>
      <c r="D759" s="116"/>
      <c r="E759" s="117"/>
      <c r="F759" s="118"/>
      <c r="G759" s="105" t="str">
        <f t="shared" si="23"/>
        <v/>
      </c>
      <c r="H759" s="117"/>
      <c r="I759" s="122"/>
      <c r="J759" s="165"/>
      <c r="K759" s="122"/>
      <c r="L759" s="120"/>
      <c r="M759" s="120"/>
      <c r="N759" s="123"/>
      <c r="O759" s="122"/>
    </row>
    <row r="760" spans="1:15" s="166" customFormat="1" x14ac:dyDescent="0.3">
      <c r="A760" s="113">
        <f t="shared" si="22"/>
        <v>751</v>
      </c>
      <c r="B760" s="114"/>
      <c r="C760" s="115"/>
      <c r="D760" s="116"/>
      <c r="E760" s="117"/>
      <c r="F760" s="118"/>
      <c r="G760" s="105" t="str">
        <f t="shared" si="23"/>
        <v/>
      </c>
      <c r="H760" s="117"/>
      <c r="I760" s="122"/>
      <c r="J760" s="165"/>
      <c r="K760" s="122"/>
      <c r="L760" s="120"/>
      <c r="M760" s="120"/>
      <c r="N760" s="123"/>
      <c r="O760" s="122"/>
    </row>
    <row r="761" spans="1:15" s="166" customFormat="1" x14ac:dyDescent="0.3">
      <c r="A761" s="113">
        <f t="shared" si="22"/>
        <v>752</v>
      </c>
      <c r="B761" s="114"/>
      <c r="C761" s="115"/>
      <c r="D761" s="116"/>
      <c r="E761" s="117"/>
      <c r="F761" s="118"/>
      <c r="G761" s="105" t="str">
        <f t="shared" si="23"/>
        <v/>
      </c>
      <c r="H761" s="117"/>
      <c r="I761" s="122"/>
      <c r="J761" s="165"/>
      <c r="K761" s="122"/>
      <c r="L761" s="120"/>
      <c r="M761" s="120"/>
      <c r="N761" s="123"/>
      <c r="O761" s="122"/>
    </row>
    <row r="762" spans="1:15" s="166" customFormat="1" x14ac:dyDescent="0.3">
      <c r="A762" s="113">
        <f t="shared" si="22"/>
        <v>753</v>
      </c>
      <c r="B762" s="114"/>
      <c r="C762" s="115"/>
      <c r="D762" s="116"/>
      <c r="E762" s="117"/>
      <c r="F762" s="118"/>
      <c r="G762" s="105" t="str">
        <f t="shared" si="23"/>
        <v/>
      </c>
      <c r="H762" s="117"/>
      <c r="I762" s="122"/>
      <c r="J762" s="165"/>
      <c r="K762" s="122"/>
      <c r="L762" s="120"/>
      <c r="M762" s="120"/>
      <c r="N762" s="123"/>
      <c r="O762" s="122"/>
    </row>
    <row r="763" spans="1:15" s="166" customFormat="1" x14ac:dyDescent="0.3">
      <c r="A763" s="113">
        <f t="shared" si="22"/>
        <v>754</v>
      </c>
      <c r="B763" s="114"/>
      <c r="C763" s="115"/>
      <c r="D763" s="116"/>
      <c r="E763" s="117"/>
      <c r="F763" s="118"/>
      <c r="G763" s="105" t="str">
        <f t="shared" si="23"/>
        <v/>
      </c>
      <c r="H763" s="117"/>
      <c r="I763" s="122"/>
      <c r="J763" s="165"/>
      <c r="K763" s="122"/>
      <c r="L763" s="120"/>
      <c r="M763" s="120"/>
      <c r="N763" s="123"/>
      <c r="O763" s="122"/>
    </row>
    <row r="764" spans="1:15" s="166" customFormat="1" x14ac:dyDescent="0.3">
      <c r="A764" s="113">
        <f t="shared" si="22"/>
        <v>755</v>
      </c>
      <c r="B764" s="114"/>
      <c r="C764" s="115"/>
      <c r="D764" s="116"/>
      <c r="E764" s="117"/>
      <c r="F764" s="118"/>
      <c r="G764" s="105" t="str">
        <f t="shared" si="23"/>
        <v/>
      </c>
      <c r="H764" s="117"/>
      <c r="I764" s="122"/>
      <c r="J764" s="165"/>
      <c r="K764" s="122"/>
      <c r="L764" s="120"/>
      <c r="M764" s="120"/>
      <c r="N764" s="123"/>
      <c r="O764" s="122"/>
    </row>
    <row r="765" spans="1:15" s="166" customFormat="1" x14ac:dyDescent="0.3">
      <c r="A765" s="113">
        <f t="shared" si="22"/>
        <v>756</v>
      </c>
      <c r="B765" s="114"/>
      <c r="C765" s="115"/>
      <c r="D765" s="116"/>
      <c r="E765" s="117"/>
      <c r="F765" s="118"/>
      <c r="G765" s="105" t="str">
        <f t="shared" si="23"/>
        <v/>
      </c>
      <c r="H765" s="117"/>
      <c r="I765" s="122"/>
      <c r="J765" s="165"/>
      <c r="K765" s="122"/>
      <c r="L765" s="120"/>
      <c r="M765" s="120"/>
      <c r="N765" s="123"/>
      <c r="O765" s="122"/>
    </row>
    <row r="766" spans="1:15" s="166" customFormat="1" x14ac:dyDescent="0.3">
      <c r="A766" s="113">
        <f t="shared" si="22"/>
        <v>757</v>
      </c>
      <c r="B766" s="114"/>
      <c r="C766" s="115"/>
      <c r="D766" s="116"/>
      <c r="E766" s="117"/>
      <c r="F766" s="118"/>
      <c r="G766" s="105" t="str">
        <f t="shared" si="23"/>
        <v/>
      </c>
      <c r="H766" s="117"/>
      <c r="I766" s="122"/>
      <c r="J766" s="165"/>
      <c r="K766" s="122"/>
      <c r="L766" s="120"/>
      <c r="M766" s="120"/>
      <c r="N766" s="123"/>
      <c r="O766" s="109"/>
    </row>
    <row r="767" spans="1:15" s="166" customFormat="1" x14ac:dyDescent="0.3">
      <c r="A767" s="113">
        <f t="shared" si="22"/>
        <v>758</v>
      </c>
      <c r="B767" s="114"/>
      <c r="C767" s="115"/>
      <c r="D767" s="116"/>
      <c r="E767" s="117"/>
      <c r="F767" s="118"/>
      <c r="G767" s="105" t="str">
        <f t="shared" si="23"/>
        <v/>
      </c>
      <c r="H767" s="117"/>
      <c r="I767" s="122"/>
      <c r="J767" s="165"/>
      <c r="K767" s="122"/>
      <c r="L767" s="120"/>
      <c r="M767" s="120"/>
      <c r="N767" s="123"/>
      <c r="O767" s="122"/>
    </row>
    <row r="768" spans="1:15" s="166" customFormat="1" x14ac:dyDescent="0.3">
      <c r="A768" s="113">
        <f t="shared" si="22"/>
        <v>759</v>
      </c>
      <c r="B768" s="114"/>
      <c r="C768" s="115"/>
      <c r="D768" s="116"/>
      <c r="E768" s="117"/>
      <c r="F768" s="118"/>
      <c r="G768" s="105" t="str">
        <f t="shared" si="23"/>
        <v/>
      </c>
      <c r="H768" s="117"/>
      <c r="I768" s="122"/>
      <c r="J768" s="165"/>
      <c r="K768" s="122"/>
      <c r="L768" s="120"/>
      <c r="M768" s="120"/>
      <c r="N768" s="123"/>
      <c r="O768" s="122"/>
    </row>
    <row r="769" spans="1:15" s="166" customFormat="1" x14ac:dyDescent="0.3">
      <c r="A769" s="113">
        <f t="shared" si="22"/>
        <v>760</v>
      </c>
      <c r="B769" s="114"/>
      <c r="C769" s="115"/>
      <c r="D769" s="116"/>
      <c r="E769" s="117"/>
      <c r="F769" s="118"/>
      <c r="G769" s="105" t="str">
        <f t="shared" si="23"/>
        <v/>
      </c>
      <c r="H769" s="117"/>
      <c r="I769" s="122"/>
      <c r="J769" s="165"/>
      <c r="K769" s="122"/>
      <c r="L769" s="120"/>
      <c r="M769" s="120"/>
      <c r="N769" s="123"/>
      <c r="O769" s="122"/>
    </row>
    <row r="770" spans="1:15" s="166" customFormat="1" x14ac:dyDescent="0.3">
      <c r="A770" s="113">
        <f t="shared" si="22"/>
        <v>761</v>
      </c>
      <c r="B770" s="114"/>
      <c r="C770" s="115"/>
      <c r="D770" s="116"/>
      <c r="E770" s="117"/>
      <c r="F770" s="118"/>
      <c r="G770" s="105" t="str">
        <f t="shared" si="23"/>
        <v/>
      </c>
      <c r="H770" s="117"/>
      <c r="I770" s="122"/>
      <c r="J770" s="165"/>
      <c r="K770" s="122"/>
      <c r="L770" s="120"/>
      <c r="M770" s="120"/>
      <c r="N770" s="123"/>
      <c r="O770" s="122"/>
    </row>
    <row r="771" spans="1:15" s="166" customFormat="1" x14ac:dyDescent="0.3">
      <c r="A771" s="113">
        <f t="shared" si="22"/>
        <v>762</v>
      </c>
      <c r="B771" s="114"/>
      <c r="C771" s="115"/>
      <c r="D771" s="116"/>
      <c r="E771" s="117"/>
      <c r="F771" s="118"/>
      <c r="G771" s="105" t="str">
        <f t="shared" si="23"/>
        <v/>
      </c>
      <c r="H771" s="117"/>
      <c r="I771" s="122"/>
      <c r="J771" s="165"/>
      <c r="K771" s="122"/>
      <c r="L771" s="120"/>
      <c r="M771" s="120"/>
      <c r="N771" s="123"/>
      <c r="O771" s="122"/>
    </row>
    <row r="772" spans="1:15" s="166" customFormat="1" x14ac:dyDescent="0.3">
      <c r="A772" s="113">
        <f t="shared" si="22"/>
        <v>763</v>
      </c>
      <c r="B772" s="114"/>
      <c r="C772" s="115"/>
      <c r="D772" s="116"/>
      <c r="E772" s="117"/>
      <c r="F772" s="118"/>
      <c r="G772" s="105" t="str">
        <f t="shared" si="23"/>
        <v/>
      </c>
      <c r="H772" s="117"/>
      <c r="I772" s="122"/>
      <c r="J772" s="165"/>
      <c r="K772" s="122"/>
      <c r="L772" s="120"/>
      <c r="M772" s="120"/>
      <c r="N772" s="123"/>
      <c r="O772" s="122"/>
    </row>
    <row r="773" spans="1:15" s="166" customFormat="1" x14ac:dyDescent="0.3">
      <c r="A773" s="113">
        <f t="shared" si="22"/>
        <v>764</v>
      </c>
      <c r="B773" s="114"/>
      <c r="C773" s="115"/>
      <c r="D773" s="116"/>
      <c r="E773" s="117"/>
      <c r="F773" s="118"/>
      <c r="G773" s="105" t="str">
        <f t="shared" si="23"/>
        <v/>
      </c>
      <c r="H773" s="117"/>
      <c r="I773" s="122"/>
      <c r="J773" s="165"/>
      <c r="K773" s="122"/>
      <c r="L773" s="120"/>
      <c r="M773" s="120"/>
      <c r="N773" s="123"/>
      <c r="O773" s="122"/>
    </row>
    <row r="774" spans="1:15" s="166" customFormat="1" x14ac:dyDescent="0.3">
      <c r="A774" s="113">
        <f t="shared" si="22"/>
        <v>765</v>
      </c>
      <c r="B774" s="114"/>
      <c r="C774" s="115"/>
      <c r="D774" s="116"/>
      <c r="E774" s="117"/>
      <c r="F774" s="118"/>
      <c r="G774" s="105" t="str">
        <f t="shared" si="23"/>
        <v/>
      </c>
      <c r="H774" s="117"/>
      <c r="I774" s="122"/>
      <c r="J774" s="165"/>
      <c r="K774" s="122"/>
      <c r="L774" s="120"/>
      <c r="M774" s="120"/>
      <c r="N774" s="123"/>
      <c r="O774" s="122"/>
    </row>
    <row r="775" spans="1:15" s="166" customFormat="1" x14ac:dyDescent="0.3">
      <c r="A775" s="113">
        <f t="shared" si="22"/>
        <v>766</v>
      </c>
      <c r="B775" s="114"/>
      <c r="C775" s="115"/>
      <c r="D775" s="116"/>
      <c r="E775" s="117"/>
      <c r="F775" s="118"/>
      <c r="G775" s="105" t="str">
        <f t="shared" si="23"/>
        <v/>
      </c>
      <c r="H775" s="117"/>
      <c r="I775" s="122"/>
      <c r="J775" s="165"/>
      <c r="K775" s="122"/>
      <c r="L775" s="120"/>
      <c r="M775" s="120"/>
      <c r="N775" s="123"/>
      <c r="O775" s="122"/>
    </row>
    <row r="776" spans="1:15" s="166" customFormat="1" x14ac:dyDescent="0.3">
      <c r="A776" s="113">
        <f t="shared" si="22"/>
        <v>767</v>
      </c>
      <c r="B776" s="114"/>
      <c r="C776" s="115"/>
      <c r="D776" s="116"/>
      <c r="E776" s="117"/>
      <c r="F776" s="118"/>
      <c r="G776" s="105" t="str">
        <f t="shared" si="23"/>
        <v/>
      </c>
      <c r="H776" s="117"/>
      <c r="I776" s="122"/>
      <c r="J776" s="165"/>
      <c r="K776" s="122"/>
      <c r="L776" s="120"/>
      <c r="M776" s="120"/>
      <c r="N776" s="123"/>
      <c r="O776" s="122"/>
    </row>
    <row r="777" spans="1:15" s="166" customFormat="1" x14ac:dyDescent="0.3">
      <c r="A777" s="113">
        <f t="shared" si="22"/>
        <v>768</v>
      </c>
      <c r="B777" s="114"/>
      <c r="C777" s="115"/>
      <c r="D777" s="116"/>
      <c r="E777" s="117"/>
      <c r="F777" s="118"/>
      <c r="G777" s="105" t="str">
        <f t="shared" si="23"/>
        <v/>
      </c>
      <c r="H777" s="117"/>
      <c r="I777" s="122"/>
      <c r="J777" s="165"/>
      <c r="K777" s="122"/>
      <c r="L777" s="120"/>
      <c r="M777" s="120"/>
      <c r="N777" s="123"/>
      <c r="O777" s="122"/>
    </row>
    <row r="778" spans="1:15" s="166" customFormat="1" x14ac:dyDescent="0.3">
      <c r="A778" s="113">
        <f t="shared" si="22"/>
        <v>769</v>
      </c>
      <c r="B778" s="114"/>
      <c r="C778" s="115"/>
      <c r="D778" s="116"/>
      <c r="E778" s="117"/>
      <c r="F778" s="118"/>
      <c r="G778" s="105" t="str">
        <f t="shared" si="23"/>
        <v/>
      </c>
      <c r="H778" s="117"/>
      <c r="I778" s="122"/>
      <c r="J778" s="165"/>
      <c r="K778" s="122"/>
      <c r="L778" s="120"/>
      <c r="M778" s="120"/>
      <c r="N778" s="123"/>
      <c r="O778" s="122"/>
    </row>
    <row r="779" spans="1:15" s="166" customFormat="1" x14ac:dyDescent="0.3">
      <c r="A779" s="113">
        <f t="shared" ref="A779:A842" si="24">A778+1</f>
        <v>770</v>
      </c>
      <c r="B779" s="114"/>
      <c r="C779" s="115"/>
      <c r="D779" s="116"/>
      <c r="E779" s="117"/>
      <c r="F779" s="118"/>
      <c r="G779" s="105" t="str">
        <f t="shared" ref="G779:G842" si="25">IF(E779&lt;&gt;"",IF(D779&lt;&gt;"",D779&amp;"-"&amp;E779&amp;"-"&amp;TEXT(F779,"000"),E779&amp;"-"&amp;TEXT(F779,"000")),"")</f>
        <v/>
      </c>
      <c r="H779" s="117"/>
      <c r="I779" s="122"/>
      <c r="J779" s="165"/>
      <c r="K779" s="122"/>
      <c r="L779" s="120"/>
      <c r="M779" s="120"/>
      <c r="N779" s="123"/>
      <c r="O779" s="122"/>
    </row>
    <row r="780" spans="1:15" s="166" customFormat="1" x14ac:dyDescent="0.3">
      <c r="A780" s="113">
        <f t="shared" si="24"/>
        <v>771</v>
      </c>
      <c r="B780" s="114"/>
      <c r="C780" s="115"/>
      <c r="D780" s="116"/>
      <c r="E780" s="117"/>
      <c r="F780" s="118"/>
      <c r="G780" s="105" t="str">
        <f t="shared" si="25"/>
        <v/>
      </c>
      <c r="H780" s="117"/>
      <c r="I780" s="122"/>
      <c r="J780" s="165"/>
      <c r="K780" s="122"/>
      <c r="L780" s="120"/>
      <c r="M780" s="120"/>
      <c r="N780" s="123"/>
      <c r="O780" s="109"/>
    </row>
    <row r="781" spans="1:15" s="166" customFormat="1" x14ac:dyDescent="0.3">
      <c r="A781" s="113">
        <f t="shared" si="24"/>
        <v>772</v>
      </c>
      <c r="B781" s="114"/>
      <c r="C781" s="115"/>
      <c r="D781" s="116"/>
      <c r="E781" s="117"/>
      <c r="F781" s="118"/>
      <c r="G781" s="105" t="str">
        <f t="shared" si="25"/>
        <v/>
      </c>
      <c r="H781" s="117"/>
      <c r="I781" s="122"/>
      <c r="J781" s="165"/>
      <c r="K781" s="122"/>
      <c r="L781" s="120"/>
      <c r="M781" s="120"/>
      <c r="N781" s="123"/>
      <c r="O781" s="122"/>
    </row>
    <row r="782" spans="1:15" s="166" customFormat="1" x14ac:dyDescent="0.3">
      <c r="A782" s="113">
        <f t="shared" si="24"/>
        <v>773</v>
      </c>
      <c r="B782" s="114"/>
      <c r="C782" s="115"/>
      <c r="D782" s="116"/>
      <c r="E782" s="117"/>
      <c r="F782" s="118"/>
      <c r="G782" s="105" t="str">
        <f t="shared" si="25"/>
        <v/>
      </c>
      <c r="H782" s="117"/>
      <c r="I782" s="122"/>
      <c r="J782" s="165"/>
      <c r="K782" s="122"/>
      <c r="L782" s="120"/>
      <c r="M782" s="120"/>
      <c r="N782" s="123"/>
      <c r="O782" s="122"/>
    </row>
    <row r="783" spans="1:15" s="166" customFormat="1" x14ac:dyDescent="0.3">
      <c r="A783" s="113">
        <f t="shared" si="24"/>
        <v>774</v>
      </c>
      <c r="B783" s="114"/>
      <c r="C783" s="115"/>
      <c r="D783" s="116"/>
      <c r="E783" s="117"/>
      <c r="F783" s="118"/>
      <c r="G783" s="105" t="str">
        <f t="shared" si="25"/>
        <v/>
      </c>
      <c r="H783" s="117"/>
      <c r="I783" s="122"/>
      <c r="J783" s="165"/>
      <c r="K783" s="122"/>
      <c r="L783" s="120"/>
      <c r="M783" s="120"/>
      <c r="N783" s="123"/>
      <c r="O783" s="109"/>
    </row>
    <row r="784" spans="1:15" s="166" customFormat="1" x14ac:dyDescent="0.3">
      <c r="A784" s="113">
        <f t="shared" si="24"/>
        <v>775</v>
      </c>
      <c r="B784" s="114"/>
      <c r="C784" s="115"/>
      <c r="D784" s="116"/>
      <c r="E784" s="117"/>
      <c r="F784" s="118"/>
      <c r="G784" s="105" t="str">
        <f t="shared" si="25"/>
        <v/>
      </c>
      <c r="H784" s="117"/>
      <c r="I784" s="122"/>
      <c r="J784" s="165"/>
      <c r="K784" s="122"/>
      <c r="L784" s="120"/>
      <c r="M784" s="120"/>
      <c r="N784" s="123"/>
      <c r="O784" s="109"/>
    </row>
    <row r="785" spans="1:15" s="166" customFormat="1" x14ac:dyDescent="0.3">
      <c r="A785" s="113">
        <f t="shared" si="24"/>
        <v>776</v>
      </c>
      <c r="B785" s="114"/>
      <c r="C785" s="115"/>
      <c r="D785" s="116"/>
      <c r="E785" s="117"/>
      <c r="F785" s="118"/>
      <c r="G785" s="105" t="str">
        <f t="shared" si="25"/>
        <v/>
      </c>
      <c r="H785" s="117"/>
      <c r="I785" s="122"/>
      <c r="J785" s="165"/>
      <c r="K785" s="122"/>
      <c r="L785" s="120"/>
      <c r="M785" s="120"/>
      <c r="N785" s="123"/>
      <c r="O785" s="109"/>
    </row>
    <row r="786" spans="1:15" s="166" customFormat="1" x14ac:dyDescent="0.3">
      <c r="A786" s="113">
        <f t="shared" si="24"/>
        <v>777</v>
      </c>
      <c r="B786" s="114"/>
      <c r="C786" s="115"/>
      <c r="D786" s="116"/>
      <c r="E786" s="117"/>
      <c r="F786" s="118"/>
      <c r="G786" s="105" t="str">
        <f t="shared" si="25"/>
        <v/>
      </c>
      <c r="H786" s="117"/>
      <c r="I786" s="122"/>
      <c r="J786" s="165"/>
      <c r="K786" s="122"/>
      <c r="L786" s="120"/>
      <c r="M786" s="120"/>
      <c r="N786" s="123"/>
      <c r="O786" s="109"/>
    </row>
    <row r="787" spans="1:15" s="166" customFormat="1" x14ac:dyDescent="0.3">
      <c r="A787" s="113">
        <f t="shared" si="24"/>
        <v>778</v>
      </c>
      <c r="B787" s="114"/>
      <c r="C787" s="115"/>
      <c r="D787" s="116"/>
      <c r="E787" s="117"/>
      <c r="F787" s="118"/>
      <c r="G787" s="105" t="str">
        <f t="shared" si="25"/>
        <v/>
      </c>
      <c r="H787" s="117"/>
      <c r="I787" s="122"/>
      <c r="J787" s="165"/>
      <c r="K787" s="122"/>
      <c r="L787" s="120"/>
      <c r="M787" s="120"/>
      <c r="N787" s="123"/>
      <c r="O787" s="109"/>
    </row>
    <row r="788" spans="1:15" s="166" customFormat="1" x14ac:dyDescent="0.3">
      <c r="A788" s="113">
        <f t="shared" si="24"/>
        <v>779</v>
      </c>
      <c r="B788" s="114"/>
      <c r="C788" s="115"/>
      <c r="D788" s="116"/>
      <c r="E788" s="117"/>
      <c r="F788" s="118"/>
      <c r="G788" s="105" t="str">
        <f t="shared" si="25"/>
        <v/>
      </c>
      <c r="H788" s="117"/>
      <c r="I788" s="122"/>
      <c r="J788" s="165"/>
      <c r="K788" s="122"/>
      <c r="L788" s="120"/>
      <c r="M788" s="120"/>
      <c r="N788" s="123"/>
      <c r="O788" s="122"/>
    </row>
    <row r="789" spans="1:15" s="166" customFormat="1" x14ac:dyDescent="0.3">
      <c r="A789" s="113">
        <f t="shared" si="24"/>
        <v>780</v>
      </c>
      <c r="B789" s="114"/>
      <c r="C789" s="115"/>
      <c r="D789" s="116"/>
      <c r="E789" s="117"/>
      <c r="F789" s="118"/>
      <c r="G789" s="105" t="str">
        <f t="shared" si="25"/>
        <v/>
      </c>
      <c r="H789" s="117"/>
      <c r="I789" s="122"/>
      <c r="J789" s="165"/>
      <c r="K789" s="122"/>
      <c r="L789" s="120"/>
      <c r="M789" s="120"/>
      <c r="N789" s="123"/>
      <c r="O789" s="122"/>
    </row>
    <row r="790" spans="1:15" s="166" customFormat="1" x14ac:dyDescent="0.3">
      <c r="A790" s="113">
        <f t="shared" si="24"/>
        <v>781</v>
      </c>
      <c r="B790" s="114"/>
      <c r="C790" s="115"/>
      <c r="D790" s="116"/>
      <c r="E790" s="117"/>
      <c r="F790" s="118"/>
      <c r="G790" s="105" t="str">
        <f t="shared" si="25"/>
        <v/>
      </c>
      <c r="H790" s="117"/>
      <c r="I790" s="122"/>
      <c r="J790" s="165"/>
      <c r="K790" s="122"/>
      <c r="L790" s="120"/>
      <c r="M790" s="120"/>
      <c r="N790" s="123"/>
      <c r="O790" s="122"/>
    </row>
    <row r="791" spans="1:15" s="166" customFormat="1" x14ac:dyDescent="0.3">
      <c r="A791" s="113">
        <f t="shared" si="24"/>
        <v>782</v>
      </c>
      <c r="B791" s="114"/>
      <c r="C791" s="115"/>
      <c r="D791" s="116"/>
      <c r="E791" s="117"/>
      <c r="F791" s="118"/>
      <c r="G791" s="105" t="str">
        <f t="shared" si="25"/>
        <v/>
      </c>
      <c r="H791" s="117"/>
      <c r="I791" s="122"/>
      <c r="J791" s="165"/>
      <c r="K791" s="122"/>
      <c r="L791" s="120"/>
      <c r="M791" s="120"/>
      <c r="N791" s="123"/>
      <c r="O791" s="109"/>
    </row>
    <row r="792" spans="1:15" s="166" customFormat="1" x14ac:dyDescent="0.3">
      <c r="A792" s="113">
        <f t="shared" si="24"/>
        <v>783</v>
      </c>
      <c r="B792" s="114"/>
      <c r="C792" s="115"/>
      <c r="D792" s="116"/>
      <c r="E792" s="117"/>
      <c r="F792" s="118"/>
      <c r="G792" s="105" t="str">
        <f t="shared" si="25"/>
        <v/>
      </c>
      <c r="H792" s="117"/>
      <c r="I792" s="122"/>
      <c r="J792" s="165"/>
      <c r="K792" s="122"/>
      <c r="L792" s="120"/>
      <c r="M792" s="120"/>
      <c r="N792" s="123"/>
      <c r="O792" s="109"/>
    </row>
    <row r="793" spans="1:15" s="166" customFormat="1" x14ac:dyDescent="0.3">
      <c r="A793" s="113">
        <f t="shared" si="24"/>
        <v>784</v>
      </c>
      <c r="B793" s="114"/>
      <c r="C793" s="115"/>
      <c r="D793" s="116"/>
      <c r="E793" s="117"/>
      <c r="F793" s="118"/>
      <c r="G793" s="105" t="str">
        <f t="shared" si="25"/>
        <v/>
      </c>
      <c r="H793" s="117"/>
      <c r="I793" s="122"/>
      <c r="J793" s="165"/>
      <c r="K793" s="122"/>
      <c r="L793" s="120"/>
      <c r="M793" s="120"/>
      <c r="N793" s="123"/>
      <c r="O793" s="109"/>
    </row>
    <row r="794" spans="1:15" s="166" customFormat="1" x14ac:dyDescent="0.3">
      <c r="A794" s="113">
        <f t="shared" si="24"/>
        <v>785</v>
      </c>
      <c r="B794" s="114"/>
      <c r="C794" s="115"/>
      <c r="D794" s="116"/>
      <c r="E794" s="117"/>
      <c r="F794" s="118"/>
      <c r="G794" s="105" t="str">
        <f t="shared" si="25"/>
        <v/>
      </c>
      <c r="H794" s="117"/>
      <c r="I794" s="122"/>
      <c r="J794" s="165"/>
      <c r="K794" s="122"/>
      <c r="L794" s="120"/>
      <c r="M794" s="120"/>
      <c r="N794" s="123"/>
      <c r="O794" s="122"/>
    </row>
    <row r="795" spans="1:15" s="166" customFormat="1" x14ac:dyDescent="0.3">
      <c r="A795" s="113">
        <f t="shared" si="24"/>
        <v>786</v>
      </c>
      <c r="B795" s="114"/>
      <c r="C795" s="115"/>
      <c r="D795" s="116"/>
      <c r="E795" s="117"/>
      <c r="F795" s="118"/>
      <c r="G795" s="105" t="str">
        <f t="shared" si="25"/>
        <v/>
      </c>
      <c r="H795" s="117"/>
      <c r="I795" s="122"/>
      <c r="J795" s="165"/>
      <c r="K795" s="122"/>
      <c r="L795" s="120"/>
      <c r="M795" s="120"/>
      <c r="N795" s="123"/>
      <c r="O795" s="122"/>
    </row>
    <row r="796" spans="1:15" s="166" customFormat="1" x14ac:dyDescent="0.3">
      <c r="A796" s="113">
        <f t="shared" si="24"/>
        <v>787</v>
      </c>
      <c r="B796" s="114"/>
      <c r="C796" s="115"/>
      <c r="D796" s="116"/>
      <c r="E796" s="117"/>
      <c r="F796" s="118"/>
      <c r="G796" s="105" t="str">
        <f t="shared" si="25"/>
        <v/>
      </c>
      <c r="H796" s="117"/>
      <c r="I796" s="122"/>
      <c r="J796" s="165"/>
      <c r="K796" s="122"/>
      <c r="L796" s="120"/>
      <c r="M796" s="120"/>
      <c r="N796" s="123"/>
      <c r="O796" s="109"/>
    </row>
    <row r="797" spans="1:15" s="166" customFormat="1" x14ac:dyDescent="0.3">
      <c r="A797" s="113">
        <f t="shared" si="24"/>
        <v>788</v>
      </c>
      <c r="B797" s="114"/>
      <c r="C797" s="115"/>
      <c r="D797" s="116"/>
      <c r="E797" s="117"/>
      <c r="F797" s="118"/>
      <c r="G797" s="105" t="str">
        <f t="shared" si="25"/>
        <v/>
      </c>
      <c r="H797" s="117"/>
      <c r="I797" s="122"/>
      <c r="J797" s="165"/>
      <c r="K797" s="122"/>
      <c r="L797" s="120"/>
      <c r="M797" s="120"/>
      <c r="N797" s="123"/>
      <c r="O797" s="109"/>
    </row>
    <row r="798" spans="1:15" s="166" customFormat="1" x14ac:dyDescent="0.3">
      <c r="A798" s="113">
        <f t="shared" si="24"/>
        <v>789</v>
      </c>
      <c r="B798" s="114"/>
      <c r="C798" s="115"/>
      <c r="D798" s="116"/>
      <c r="E798" s="117"/>
      <c r="F798" s="118"/>
      <c r="G798" s="105" t="str">
        <f t="shared" si="25"/>
        <v/>
      </c>
      <c r="H798" s="117"/>
      <c r="I798" s="122"/>
      <c r="J798" s="165"/>
      <c r="K798" s="122"/>
      <c r="L798" s="120"/>
      <c r="M798" s="120"/>
      <c r="N798" s="123"/>
      <c r="O798" s="109"/>
    </row>
    <row r="799" spans="1:15" s="166" customFormat="1" x14ac:dyDescent="0.3">
      <c r="A799" s="113">
        <f t="shared" si="24"/>
        <v>790</v>
      </c>
      <c r="B799" s="114"/>
      <c r="C799" s="115"/>
      <c r="D799" s="116"/>
      <c r="E799" s="117"/>
      <c r="F799" s="118"/>
      <c r="G799" s="105" t="str">
        <f t="shared" si="25"/>
        <v/>
      </c>
      <c r="H799" s="117"/>
      <c r="I799" s="122"/>
      <c r="J799" s="165"/>
      <c r="K799" s="122"/>
      <c r="L799" s="120"/>
      <c r="M799" s="120"/>
      <c r="N799" s="123"/>
      <c r="O799" s="109"/>
    </row>
    <row r="800" spans="1:15" s="166" customFormat="1" x14ac:dyDescent="0.3">
      <c r="A800" s="113">
        <f t="shared" si="24"/>
        <v>791</v>
      </c>
      <c r="B800" s="114"/>
      <c r="C800" s="115"/>
      <c r="D800" s="116"/>
      <c r="E800" s="117"/>
      <c r="F800" s="118"/>
      <c r="G800" s="105" t="str">
        <f t="shared" si="25"/>
        <v/>
      </c>
      <c r="H800" s="117"/>
      <c r="I800" s="122"/>
      <c r="J800" s="165"/>
      <c r="K800" s="122"/>
      <c r="L800" s="120"/>
      <c r="M800" s="120"/>
      <c r="N800" s="123"/>
      <c r="O800" s="109"/>
    </row>
    <row r="801" spans="1:15" s="166" customFormat="1" x14ac:dyDescent="0.3">
      <c r="A801" s="113">
        <f t="shared" si="24"/>
        <v>792</v>
      </c>
      <c r="B801" s="114"/>
      <c r="C801" s="115"/>
      <c r="D801" s="116"/>
      <c r="E801" s="117"/>
      <c r="F801" s="118"/>
      <c r="G801" s="105" t="str">
        <f t="shared" si="25"/>
        <v/>
      </c>
      <c r="H801" s="117"/>
      <c r="I801" s="122"/>
      <c r="J801" s="165"/>
      <c r="K801" s="122"/>
      <c r="L801" s="120"/>
      <c r="M801" s="120"/>
      <c r="N801" s="123"/>
      <c r="O801" s="109"/>
    </row>
    <row r="802" spans="1:15" s="166" customFormat="1" x14ac:dyDescent="0.3">
      <c r="A802" s="113">
        <f t="shared" si="24"/>
        <v>793</v>
      </c>
      <c r="B802" s="114"/>
      <c r="C802" s="115"/>
      <c r="D802" s="116"/>
      <c r="E802" s="117"/>
      <c r="F802" s="118"/>
      <c r="G802" s="105" t="str">
        <f t="shared" si="25"/>
        <v/>
      </c>
      <c r="H802" s="117"/>
      <c r="I802" s="122"/>
      <c r="J802" s="165"/>
      <c r="K802" s="122"/>
      <c r="L802" s="120"/>
      <c r="M802" s="120"/>
      <c r="N802" s="123"/>
      <c r="O802" s="122"/>
    </row>
    <row r="803" spans="1:15" s="166" customFormat="1" x14ac:dyDescent="0.3">
      <c r="A803" s="113">
        <f t="shared" si="24"/>
        <v>794</v>
      </c>
      <c r="B803" s="114"/>
      <c r="C803" s="115"/>
      <c r="D803" s="116"/>
      <c r="E803" s="117"/>
      <c r="F803" s="118"/>
      <c r="G803" s="105" t="str">
        <f t="shared" si="25"/>
        <v/>
      </c>
      <c r="H803" s="117"/>
      <c r="I803" s="122"/>
      <c r="J803" s="165"/>
      <c r="K803" s="122"/>
      <c r="L803" s="120"/>
      <c r="M803" s="120"/>
      <c r="N803" s="123"/>
      <c r="O803" s="109"/>
    </row>
    <row r="804" spans="1:15" s="166" customFormat="1" x14ac:dyDescent="0.3">
      <c r="A804" s="113">
        <f t="shared" si="24"/>
        <v>795</v>
      </c>
      <c r="B804" s="114"/>
      <c r="C804" s="115"/>
      <c r="D804" s="116"/>
      <c r="E804" s="117"/>
      <c r="F804" s="118"/>
      <c r="G804" s="105" t="str">
        <f t="shared" si="25"/>
        <v/>
      </c>
      <c r="H804" s="117"/>
      <c r="I804" s="122"/>
      <c r="J804" s="165"/>
      <c r="K804" s="122"/>
      <c r="L804" s="120"/>
      <c r="M804" s="120"/>
      <c r="N804" s="123"/>
      <c r="O804" s="122"/>
    </row>
    <row r="805" spans="1:15" s="166" customFormat="1" x14ac:dyDescent="0.3">
      <c r="A805" s="113">
        <f t="shared" si="24"/>
        <v>796</v>
      </c>
      <c r="B805" s="114"/>
      <c r="C805" s="115"/>
      <c r="D805" s="116"/>
      <c r="E805" s="117"/>
      <c r="F805" s="118"/>
      <c r="G805" s="105" t="str">
        <f t="shared" si="25"/>
        <v/>
      </c>
      <c r="H805" s="117"/>
      <c r="I805" s="122"/>
      <c r="J805" s="165"/>
      <c r="K805" s="122"/>
      <c r="L805" s="120"/>
      <c r="M805" s="120"/>
      <c r="N805" s="123"/>
      <c r="O805" s="109"/>
    </row>
    <row r="806" spans="1:15" s="166" customFormat="1" x14ac:dyDescent="0.3">
      <c r="A806" s="113">
        <f t="shared" si="24"/>
        <v>797</v>
      </c>
      <c r="B806" s="114"/>
      <c r="C806" s="115"/>
      <c r="D806" s="116"/>
      <c r="E806" s="117"/>
      <c r="F806" s="118"/>
      <c r="G806" s="105" t="str">
        <f t="shared" si="25"/>
        <v/>
      </c>
      <c r="H806" s="117"/>
      <c r="I806" s="122"/>
      <c r="J806" s="165"/>
      <c r="K806" s="122"/>
      <c r="L806" s="120"/>
      <c r="M806" s="120"/>
      <c r="N806" s="123"/>
      <c r="O806" s="122"/>
    </row>
    <row r="807" spans="1:15" s="166" customFormat="1" x14ac:dyDescent="0.3">
      <c r="A807" s="113">
        <f t="shared" si="24"/>
        <v>798</v>
      </c>
      <c r="B807" s="114"/>
      <c r="C807" s="115"/>
      <c r="D807" s="116"/>
      <c r="E807" s="117"/>
      <c r="F807" s="118"/>
      <c r="G807" s="105" t="str">
        <f t="shared" si="25"/>
        <v/>
      </c>
      <c r="H807" s="117"/>
      <c r="I807" s="122"/>
      <c r="J807" s="165"/>
      <c r="K807" s="122"/>
      <c r="L807" s="120"/>
      <c r="M807" s="120"/>
      <c r="N807" s="123"/>
      <c r="O807" s="122"/>
    </row>
    <row r="808" spans="1:15" s="166" customFormat="1" x14ac:dyDescent="0.3">
      <c r="A808" s="113">
        <f t="shared" si="24"/>
        <v>799</v>
      </c>
      <c r="B808" s="114"/>
      <c r="C808" s="115"/>
      <c r="D808" s="116"/>
      <c r="E808" s="117"/>
      <c r="F808" s="118"/>
      <c r="G808" s="105" t="str">
        <f t="shared" si="25"/>
        <v/>
      </c>
      <c r="H808" s="117"/>
      <c r="I808" s="122"/>
      <c r="J808" s="165"/>
      <c r="K808" s="122"/>
      <c r="L808" s="120"/>
      <c r="M808" s="120"/>
      <c r="N808" s="123"/>
      <c r="O808" s="109"/>
    </row>
    <row r="809" spans="1:15" s="166" customFormat="1" x14ac:dyDescent="0.3">
      <c r="A809" s="113">
        <f t="shared" si="24"/>
        <v>800</v>
      </c>
      <c r="B809" s="114"/>
      <c r="C809" s="115"/>
      <c r="D809" s="116"/>
      <c r="E809" s="117"/>
      <c r="F809" s="118"/>
      <c r="G809" s="105" t="str">
        <f t="shared" si="25"/>
        <v/>
      </c>
      <c r="H809" s="117"/>
      <c r="I809" s="122"/>
      <c r="J809" s="165"/>
      <c r="K809" s="122"/>
      <c r="L809" s="120"/>
      <c r="M809" s="120"/>
      <c r="N809" s="123"/>
      <c r="O809" s="109"/>
    </row>
    <row r="810" spans="1:15" s="166" customFormat="1" x14ac:dyDescent="0.3">
      <c r="A810" s="113">
        <f t="shared" si="24"/>
        <v>801</v>
      </c>
      <c r="B810" s="114"/>
      <c r="C810" s="115"/>
      <c r="D810" s="116"/>
      <c r="E810" s="117"/>
      <c r="F810" s="118"/>
      <c r="G810" s="105" t="str">
        <f t="shared" si="25"/>
        <v/>
      </c>
      <c r="H810" s="117"/>
      <c r="I810" s="122"/>
      <c r="J810" s="165"/>
      <c r="K810" s="122"/>
      <c r="L810" s="120"/>
      <c r="M810" s="120"/>
      <c r="N810" s="123"/>
      <c r="O810" s="109"/>
    </row>
    <row r="811" spans="1:15" s="166" customFormat="1" x14ac:dyDescent="0.3">
      <c r="A811" s="113">
        <f t="shared" si="24"/>
        <v>802</v>
      </c>
      <c r="B811" s="114"/>
      <c r="C811" s="115"/>
      <c r="D811" s="116"/>
      <c r="E811" s="117"/>
      <c r="F811" s="118"/>
      <c r="G811" s="105" t="str">
        <f t="shared" si="25"/>
        <v/>
      </c>
      <c r="H811" s="117"/>
      <c r="I811" s="122"/>
      <c r="J811" s="165"/>
      <c r="K811" s="122"/>
      <c r="L811" s="120"/>
      <c r="M811" s="120"/>
      <c r="N811" s="123"/>
      <c r="O811" s="109"/>
    </row>
    <row r="812" spans="1:15" s="166" customFormat="1" x14ac:dyDescent="0.3">
      <c r="A812" s="113">
        <f t="shared" si="24"/>
        <v>803</v>
      </c>
      <c r="B812" s="114"/>
      <c r="C812" s="115"/>
      <c r="D812" s="116"/>
      <c r="E812" s="117"/>
      <c r="F812" s="118"/>
      <c r="G812" s="105" t="str">
        <f t="shared" si="25"/>
        <v/>
      </c>
      <c r="H812" s="117"/>
      <c r="I812" s="122"/>
      <c r="J812" s="165"/>
      <c r="K812" s="122"/>
      <c r="L812" s="120"/>
      <c r="M812" s="120"/>
      <c r="N812" s="123"/>
      <c r="O812" s="109"/>
    </row>
    <row r="813" spans="1:15" s="166" customFormat="1" x14ac:dyDescent="0.3">
      <c r="A813" s="113">
        <f t="shared" si="24"/>
        <v>804</v>
      </c>
      <c r="B813" s="114"/>
      <c r="C813" s="115"/>
      <c r="D813" s="116"/>
      <c r="E813" s="117"/>
      <c r="F813" s="118"/>
      <c r="G813" s="105" t="str">
        <f t="shared" si="25"/>
        <v/>
      </c>
      <c r="H813" s="117"/>
      <c r="I813" s="122"/>
      <c r="J813" s="165"/>
      <c r="K813" s="122"/>
      <c r="L813" s="120"/>
      <c r="M813" s="120"/>
      <c r="N813" s="123"/>
      <c r="O813" s="122"/>
    </row>
    <row r="814" spans="1:15" s="166" customFormat="1" x14ac:dyDescent="0.3">
      <c r="A814" s="113">
        <f t="shared" si="24"/>
        <v>805</v>
      </c>
      <c r="B814" s="114"/>
      <c r="C814" s="115"/>
      <c r="D814" s="116"/>
      <c r="E814" s="117"/>
      <c r="F814" s="118"/>
      <c r="G814" s="105" t="str">
        <f t="shared" si="25"/>
        <v/>
      </c>
      <c r="H814" s="117"/>
      <c r="I814" s="122"/>
      <c r="J814" s="165"/>
      <c r="K814" s="122"/>
      <c r="L814" s="120"/>
      <c r="M814" s="120"/>
      <c r="N814" s="123"/>
      <c r="O814" s="122"/>
    </row>
    <row r="815" spans="1:15" s="166" customFormat="1" x14ac:dyDescent="0.3">
      <c r="A815" s="113">
        <f t="shared" si="24"/>
        <v>806</v>
      </c>
      <c r="B815" s="114"/>
      <c r="C815" s="115"/>
      <c r="D815" s="116"/>
      <c r="E815" s="117"/>
      <c r="F815" s="118"/>
      <c r="G815" s="105" t="str">
        <f t="shared" si="25"/>
        <v/>
      </c>
      <c r="H815" s="117"/>
      <c r="I815" s="122"/>
      <c r="J815" s="165"/>
      <c r="K815" s="122"/>
      <c r="L815" s="120"/>
      <c r="M815" s="120"/>
      <c r="N815" s="123"/>
      <c r="O815" s="122"/>
    </row>
    <row r="816" spans="1:15" s="166" customFormat="1" x14ac:dyDescent="0.3">
      <c r="A816" s="113">
        <f t="shared" si="24"/>
        <v>807</v>
      </c>
      <c r="B816" s="114"/>
      <c r="C816" s="115"/>
      <c r="D816" s="116"/>
      <c r="E816" s="117"/>
      <c r="F816" s="118"/>
      <c r="G816" s="105" t="str">
        <f t="shared" si="25"/>
        <v/>
      </c>
      <c r="H816" s="117"/>
      <c r="I816" s="122"/>
      <c r="J816" s="165"/>
      <c r="K816" s="122"/>
      <c r="L816" s="120"/>
      <c r="M816" s="120"/>
      <c r="N816" s="123"/>
      <c r="O816" s="122"/>
    </row>
    <row r="817" spans="1:15" s="166" customFormat="1" x14ac:dyDescent="0.3">
      <c r="A817" s="113">
        <f t="shared" si="24"/>
        <v>808</v>
      </c>
      <c r="B817" s="114"/>
      <c r="C817" s="115"/>
      <c r="D817" s="116"/>
      <c r="E817" s="117"/>
      <c r="F817" s="118"/>
      <c r="G817" s="105" t="str">
        <f t="shared" si="25"/>
        <v/>
      </c>
      <c r="H817" s="117"/>
      <c r="I817" s="122"/>
      <c r="J817" s="165"/>
      <c r="K817" s="122"/>
      <c r="L817" s="120"/>
      <c r="M817" s="120"/>
      <c r="N817" s="123"/>
      <c r="O817" s="122"/>
    </row>
    <row r="818" spans="1:15" s="166" customFormat="1" x14ac:dyDescent="0.3">
      <c r="A818" s="113">
        <f t="shared" si="24"/>
        <v>809</v>
      </c>
      <c r="B818" s="114"/>
      <c r="C818" s="115"/>
      <c r="D818" s="116"/>
      <c r="E818" s="117"/>
      <c r="F818" s="118"/>
      <c r="G818" s="105" t="str">
        <f t="shared" si="25"/>
        <v/>
      </c>
      <c r="H818" s="117"/>
      <c r="I818" s="122"/>
      <c r="J818" s="165"/>
      <c r="K818" s="122"/>
      <c r="L818" s="120"/>
      <c r="M818" s="120"/>
      <c r="N818" s="123"/>
      <c r="O818" s="122"/>
    </row>
    <row r="819" spans="1:15" s="166" customFormat="1" x14ac:dyDescent="0.3">
      <c r="A819" s="113">
        <f t="shared" si="24"/>
        <v>810</v>
      </c>
      <c r="B819" s="114"/>
      <c r="C819" s="115"/>
      <c r="D819" s="116"/>
      <c r="E819" s="117"/>
      <c r="F819" s="118"/>
      <c r="G819" s="105" t="str">
        <f t="shared" si="25"/>
        <v/>
      </c>
      <c r="H819" s="117"/>
      <c r="I819" s="122"/>
      <c r="J819" s="165"/>
      <c r="K819" s="122"/>
      <c r="L819" s="120"/>
      <c r="M819" s="120"/>
      <c r="N819" s="123"/>
      <c r="O819" s="122"/>
    </row>
    <row r="820" spans="1:15" s="166" customFormat="1" x14ac:dyDescent="0.3">
      <c r="A820" s="113">
        <f t="shared" si="24"/>
        <v>811</v>
      </c>
      <c r="B820" s="114"/>
      <c r="C820" s="115"/>
      <c r="D820" s="116"/>
      <c r="E820" s="117"/>
      <c r="F820" s="118"/>
      <c r="G820" s="105" t="str">
        <f t="shared" si="25"/>
        <v/>
      </c>
      <c r="H820" s="117"/>
      <c r="I820" s="122"/>
      <c r="J820" s="165"/>
      <c r="K820" s="122"/>
      <c r="L820" s="120"/>
      <c r="M820" s="120"/>
      <c r="N820" s="123"/>
      <c r="O820" s="122"/>
    </row>
    <row r="821" spans="1:15" s="166" customFormat="1" x14ac:dyDescent="0.3">
      <c r="A821" s="113">
        <f t="shared" si="24"/>
        <v>812</v>
      </c>
      <c r="B821" s="114"/>
      <c r="C821" s="115"/>
      <c r="D821" s="116"/>
      <c r="E821" s="117"/>
      <c r="F821" s="118"/>
      <c r="G821" s="105" t="str">
        <f t="shared" si="25"/>
        <v/>
      </c>
      <c r="H821" s="117"/>
      <c r="I821" s="122"/>
      <c r="J821" s="165"/>
      <c r="K821" s="122"/>
      <c r="L821" s="120"/>
      <c r="M821" s="120"/>
      <c r="N821" s="123"/>
      <c r="O821" s="109"/>
    </row>
    <row r="822" spans="1:15" s="166" customFormat="1" x14ac:dyDescent="0.3">
      <c r="A822" s="113">
        <f t="shared" si="24"/>
        <v>813</v>
      </c>
      <c r="B822" s="114"/>
      <c r="C822" s="115"/>
      <c r="D822" s="116"/>
      <c r="E822" s="117"/>
      <c r="F822" s="118"/>
      <c r="G822" s="105" t="str">
        <f t="shared" si="25"/>
        <v/>
      </c>
      <c r="H822" s="117"/>
      <c r="I822" s="122"/>
      <c r="J822" s="165"/>
      <c r="K822" s="122"/>
      <c r="L822" s="120"/>
      <c r="M822" s="120"/>
      <c r="N822" s="123"/>
      <c r="O822" s="109"/>
    </row>
    <row r="823" spans="1:15" s="166" customFormat="1" x14ac:dyDescent="0.3">
      <c r="A823" s="113">
        <f t="shared" si="24"/>
        <v>814</v>
      </c>
      <c r="B823" s="114"/>
      <c r="C823" s="115"/>
      <c r="D823" s="116"/>
      <c r="E823" s="117"/>
      <c r="F823" s="118"/>
      <c r="G823" s="105" t="str">
        <f t="shared" si="25"/>
        <v/>
      </c>
      <c r="H823" s="117"/>
      <c r="I823" s="122"/>
      <c r="J823" s="165"/>
      <c r="K823" s="122"/>
      <c r="L823" s="120"/>
      <c r="M823" s="120"/>
      <c r="N823" s="123"/>
      <c r="O823" s="109"/>
    </row>
    <row r="824" spans="1:15" s="166" customFormat="1" x14ac:dyDescent="0.3">
      <c r="A824" s="113">
        <f t="shared" si="24"/>
        <v>815</v>
      </c>
      <c r="B824" s="114"/>
      <c r="C824" s="115"/>
      <c r="D824" s="116"/>
      <c r="E824" s="117"/>
      <c r="F824" s="118"/>
      <c r="G824" s="105" t="str">
        <f t="shared" si="25"/>
        <v/>
      </c>
      <c r="H824" s="117"/>
      <c r="I824" s="122"/>
      <c r="J824" s="165"/>
      <c r="K824" s="122"/>
      <c r="L824" s="120"/>
      <c r="M824" s="120"/>
      <c r="N824" s="123"/>
      <c r="O824" s="122"/>
    </row>
    <row r="825" spans="1:15" s="166" customFormat="1" x14ac:dyDescent="0.3">
      <c r="A825" s="113">
        <f t="shared" si="24"/>
        <v>816</v>
      </c>
      <c r="B825" s="114"/>
      <c r="C825" s="115"/>
      <c r="D825" s="116"/>
      <c r="E825" s="117"/>
      <c r="F825" s="118"/>
      <c r="G825" s="105" t="str">
        <f t="shared" si="25"/>
        <v/>
      </c>
      <c r="H825" s="117"/>
      <c r="I825" s="122"/>
      <c r="J825" s="165"/>
      <c r="K825" s="122"/>
      <c r="L825" s="120"/>
      <c r="M825" s="120"/>
      <c r="N825" s="123"/>
      <c r="O825" s="122"/>
    </row>
    <row r="826" spans="1:15" s="166" customFormat="1" x14ac:dyDescent="0.3">
      <c r="A826" s="113">
        <f t="shared" si="24"/>
        <v>817</v>
      </c>
      <c r="B826" s="114"/>
      <c r="C826" s="115"/>
      <c r="D826" s="116"/>
      <c r="E826" s="117"/>
      <c r="F826" s="118"/>
      <c r="G826" s="105" t="str">
        <f t="shared" si="25"/>
        <v/>
      </c>
      <c r="H826" s="117"/>
      <c r="I826" s="122"/>
      <c r="J826" s="165"/>
      <c r="K826" s="122"/>
      <c r="L826" s="120"/>
      <c r="M826" s="120"/>
      <c r="N826" s="123"/>
      <c r="O826" s="122"/>
    </row>
    <row r="827" spans="1:15" s="166" customFormat="1" x14ac:dyDescent="0.3">
      <c r="A827" s="113">
        <f t="shared" si="24"/>
        <v>818</v>
      </c>
      <c r="B827" s="114"/>
      <c r="C827" s="115"/>
      <c r="D827" s="116"/>
      <c r="E827" s="117"/>
      <c r="F827" s="118"/>
      <c r="G827" s="105" t="str">
        <f t="shared" si="25"/>
        <v/>
      </c>
      <c r="H827" s="117"/>
      <c r="I827" s="122"/>
      <c r="J827" s="165"/>
      <c r="K827" s="122"/>
      <c r="L827" s="120"/>
      <c r="M827" s="120"/>
      <c r="N827" s="123"/>
      <c r="O827" s="122"/>
    </row>
    <row r="828" spans="1:15" s="166" customFormat="1" x14ac:dyDescent="0.3">
      <c r="A828" s="113">
        <f t="shared" si="24"/>
        <v>819</v>
      </c>
      <c r="B828" s="114"/>
      <c r="C828" s="115"/>
      <c r="D828" s="116"/>
      <c r="E828" s="117"/>
      <c r="F828" s="118"/>
      <c r="G828" s="105" t="str">
        <f t="shared" si="25"/>
        <v/>
      </c>
      <c r="H828" s="117"/>
      <c r="I828" s="122"/>
      <c r="J828" s="165"/>
      <c r="K828" s="122"/>
      <c r="L828" s="120"/>
      <c r="M828" s="120"/>
      <c r="N828" s="123"/>
      <c r="O828" s="122"/>
    </row>
    <row r="829" spans="1:15" s="166" customFormat="1" x14ac:dyDescent="0.3">
      <c r="A829" s="113">
        <f t="shared" si="24"/>
        <v>820</v>
      </c>
      <c r="B829" s="114"/>
      <c r="C829" s="115"/>
      <c r="D829" s="116"/>
      <c r="E829" s="117"/>
      <c r="F829" s="118"/>
      <c r="G829" s="105" t="str">
        <f t="shared" si="25"/>
        <v/>
      </c>
      <c r="H829" s="117"/>
      <c r="I829" s="122"/>
      <c r="J829" s="165"/>
      <c r="K829" s="122"/>
      <c r="L829" s="120"/>
      <c r="M829" s="120"/>
      <c r="N829" s="123"/>
      <c r="O829" s="109"/>
    </row>
    <row r="830" spans="1:15" s="166" customFormat="1" x14ac:dyDescent="0.3">
      <c r="A830" s="113">
        <f t="shared" si="24"/>
        <v>821</v>
      </c>
      <c r="B830" s="114"/>
      <c r="C830" s="115"/>
      <c r="D830" s="116"/>
      <c r="E830" s="117"/>
      <c r="F830" s="118"/>
      <c r="G830" s="105" t="str">
        <f t="shared" si="25"/>
        <v/>
      </c>
      <c r="H830" s="117"/>
      <c r="I830" s="122"/>
      <c r="J830" s="165"/>
      <c r="K830" s="122"/>
      <c r="L830" s="120"/>
      <c r="M830" s="120"/>
      <c r="N830" s="123"/>
      <c r="O830" s="122"/>
    </row>
    <row r="831" spans="1:15" s="166" customFormat="1" x14ac:dyDescent="0.3">
      <c r="A831" s="113">
        <f t="shared" si="24"/>
        <v>822</v>
      </c>
      <c r="B831" s="114"/>
      <c r="C831" s="115"/>
      <c r="D831" s="116"/>
      <c r="E831" s="117"/>
      <c r="F831" s="118"/>
      <c r="G831" s="105" t="str">
        <f t="shared" si="25"/>
        <v/>
      </c>
      <c r="H831" s="117"/>
      <c r="I831" s="122"/>
      <c r="J831" s="165"/>
      <c r="K831" s="122"/>
      <c r="L831" s="120"/>
      <c r="M831" s="120"/>
      <c r="N831" s="123"/>
      <c r="O831" s="109"/>
    </row>
    <row r="832" spans="1:15" s="166" customFormat="1" x14ac:dyDescent="0.3">
      <c r="A832" s="113">
        <f t="shared" si="24"/>
        <v>823</v>
      </c>
      <c r="B832" s="114"/>
      <c r="C832" s="115"/>
      <c r="D832" s="116"/>
      <c r="E832" s="117"/>
      <c r="F832" s="118"/>
      <c r="G832" s="105" t="str">
        <f t="shared" si="25"/>
        <v/>
      </c>
      <c r="H832" s="117"/>
      <c r="I832" s="122"/>
      <c r="J832" s="165"/>
      <c r="K832" s="122"/>
      <c r="L832" s="120"/>
      <c r="M832" s="120"/>
      <c r="N832" s="123"/>
      <c r="O832" s="109"/>
    </row>
    <row r="833" spans="1:15" s="166" customFormat="1" x14ac:dyDescent="0.3">
      <c r="A833" s="113">
        <f t="shared" si="24"/>
        <v>824</v>
      </c>
      <c r="B833" s="114"/>
      <c r="C833" s="115"/>
      <c r="D833" s="116"/>
      <c r="E833" s="117"/>
      <c r="F833" s="118"/>
      <c r="G833" s="105" t="str">
        <f t="shared" si="25"/>
        <v/>
      </c>
      <c r="H833" s="117"/>
      <c r="I833" s="122"/>
      <c r="J833" s="165"/>
      <c r="K833" s="122"/>
      <c r="L833" s="120"/>
      <c r="M833" s="120"/>
      <c r="N833" s="123"/>
      <c r="O833" s="109"/>
    </row>
    <row r="834" spans="1:15" s="166" customFormat="1" x14ac:dyDescent="0.3">
      <c r="A834" s="113">
        <f t="shared" si="24"/>
        <v>825</v>
      </c>
      <c r="B834" s="114"/>
      <c r="C834" s="115"/>
      <c r="D834" s="116"/>
      <c r="E834" s="117"/>
      <c r="F834" s="118"/>
      <c r="G834" s="105" t="str">
        <f t="shared" si="25"/>
        <v/>
      </c>
      <c r="H834" s="117"/>
      <c r="I834" s="122"/>
      <c r="J834" s="165"/>
      <c r="K834" s="122"/>
      <c r="L834" s="120"/>
      <c r="M834" s="120"/>
      <c r="N834" s="123"/>
      <c r="O834" s="109"/>
    </row>
    <row r="835" spans="1:15" s="166" customFormat="1" x14ac:dyDescent="0.3">
      <c r="A835" s="113">
        <f t="shared" si="24"/>
        <v>826</v>
      </c>
      <c r="B835" s="114"/>
      <c r="C835" s="115"/>
      <c r="D835" s="116"/>
      <c r="E835" s="117"/>
      <c r="F835" s="118"/>
      <c r="G835" s="105" t="str">
        <f t="shared" si="25"/>
        <v/>
      </c>
      <c r="H835" s="117"/>
      <c r="I835" s="122"/>
      <c r="J835" s="165"/>
      <c r="K835" s="122"/>
      <c r="L835" s="120"/>
      <c r="M835" s="120"/>
      <c r="N835" s="123"/>
      <c r="O835" s="122"/>
    </row>
    <row r="836" spans="1:15" s="166" customFormat="1" x14ac:dyDescent="0.3">
      <c r="A836" s="113">
        <f t="shared" si="24"/>
        <v>827</v>
      </c>
      <c r="B836" s="114"/>
      <c r="C836" s="115"/>
      <c r="D836" s="116"/>
      <c r="E836" s="117"/>
      <c r="F836" s="118"/>
      <c r="G836" s="105" t="str">
        <f t="shared" si="25"/>
        <v/>
      </c>
      <c r="H836" s="117"/>
      <c r="I836" s="122"/>
      <c r="J836" s="165"/>
      <c r="K836" s="122"/>
      <c r="L836" s="120"/>
      <c r="M836" s="120"/>
      <c r="N836" s="123"/>
      <c r="O836" s="122"/>
    </row>
    <row r="837" spans="1:15" s="166" customFormat="1" x14ac:dyDescent="0.3">
      <c r="A837" s="113">
        <f t="shared" si="24"/>
        <v>828</v>
      </c>
      <c r="B837" s="114"/>
      <c r="C837" s="115"/>
      <c r="D837" s="116"/>
      <c r="E837" s="117"/>
      <c r="F837" s="118"/>
      <c r="G837" s="105" t="str">
        <f t="shared" si="25"/>
        <v/>
      </c>
      <c r="H837" s="117"/>
      <c r="I837" s="122"/>
      <c r="J837" s="165"/>
      <c r="K837" s="122"/>
      <c r="L837" s="120"/>
      <c r="M837" s="120"/>
      <c r="N837" s="123"/>
      <c r="O837" s="122"/>
    </row>
    <row r="838" spans="1:15" s="166" customFormat="1" x14ac:dyDescent="0.3">
      <c r="A838" s="113">
        <f t="shared" si="24"/>
        <v>829</v>
      </c>
      <c r="B838" s="114"/>
      <c r="C838" s="115"/>
      <c r="D838" s="116"/>
      <c r="E838" s="117"/>
      <c r="F838" s="118"/>
      <c r="G838" s="105" t="str">
        <f t="shared" si="25"/>
        <v/>
      </c>
      <c r="H838" s="117"/>
      <c r="I838" s="122"/>
      <c r="J838" s="165"/>
      <c r="K838" s="122"/>
      <c r="L838" s="120"/>
      <c r="M838" s="120"/>
      <c r="N838" s="123"/>
      <c r="O838" s="122"/>
    </row>
    <row r="839" spans="1:15" s="166" customFormat="1" x14ac:dyDescent="0.3">
      <c r="A839" s="113">
        <f t="shared" si="24"/>
        <v>830</v>
      </c>
      <c r="B839" s="114"/>
      <c r="C839" s="115"/>
      <c r="D839" s="116"/>
      <c r="E839" s="117"/>
      <c r="F839" s="118"/>
      <c r="G839" s="105" t="str">
        <f t="shared" si="25"/>
        <v/>
      </c>
      <c r="H839" s="117"/>
      <c r="I839" s="122"/>
      <c r="J839" s="165"/>
      <c r="K839" s="122"/>
      <c r="L839" s="120"/>
      <c r="M839" s="120"/>
      <c r="N839" s="123"/>
      <c r="O839" s="122"/>
    </row>
    <row r="840" spans="1:15" s="166" customFormat="1" x14ac:dyDescent="0.3">
      <c r="A840" s="113">
        <f t="shared" si="24"/>
        <v>831</v>
      </c>
      <c r="B840" s="114"/>
      <c r="C840" s="115"/>
      <c r="D840" s="116"/>
      <c r="E840" s="117"/>
      <c r="F840" s="118"/>
      <c r="G840" s="105" t="str">
        <f t="shared" si="25"/>
        <v/>
      </c>
      <c r="H840" s="117"/>
      <c r="I840" s="122"/>
      <c r="J840" s="165"/>
      <c r="K840" s="122"/>
      <c r="L840" s="120"/>
      <c r="M840" s="120"/>
      <c r="N840" s="123"/>
      <c r="O840" s="122"/>
    </row>
    <row r="841" spans="1:15" s="166" customFormat="1" x14ac:dyDescent="0.3">
      <c r="A841" s="113">
        <f t="shared" si="24"/>
        <v>832</v>
      </c>
      <c r="B841" s="114"/>
      <c r="C841" s="115"/>
      <c r="D841" s="116"/>
      <c r="E841" s="117"/>
      <c r="F841" s="118"/>
      <c r="G841" s="105" t="str">
        <f t="shared" si="25"/>
        <v/>
      </c>
      <c r="H841" s="117"/>
      <c r="I841" s="122"/>
      <c r="J841" s="165"/>
      <c r="K841" s="122"/>
      <c r="L841" s="120"/>
      <c r="M841" s="120"/>
      <c r="N841" s="123"/>
      <c r="O841" s="122"/>
    </row>
    <row r="842" spans="1:15" s="166" customFormat="1" x14ac:dyDescent="0.3">
      <c r="A842" s="113">
        <f t="shared" si="24"/>
        <v>833</v>
      </c>
      <c r="B842" s="114"/>
      <c r="C842" s="115"/>
      <c r="D842" s="116"/>
      <c r="E842" s="117"/>
      <c r="F842" s="118"/>
      <c r="G842" s="105" t="str">
        <f t="shared" si="25"/>
        <v/>
      </c>
      <c r="H842" s="117"/>
      <c r="I842" s="122"/>
      <c r="J842" s="165"/>
      <c r="K842" s="122"/>
      <c r="L842" s="120"/>
      <c r="M842" s="120"/>
      <c r="N842" s="123"/>
      <c r="O842" s="122"/>
    </row>
    <row r="843" spans="1:15" s="166" customFormat="1" x14ac:dyDescent="0.3">
      <c r="A843" s="113">
        <f t="shared" ref="A843:A906" si="26">A842+1</f>
        <v>834</v>
      </c>
      <c r="B843" s="114"/>
      <c r="C843" s="115"/>
      <c r="D843" s="116"/>
      <c r="E843" s="117"/>
      <c r="F843" s="118"/>
      <c r="G843" s="105" t="str">
        <f t="shared" ref="G843:G906" si="27">IF(E843&lt;&gt;"",IF(D843&lt;&gt;"",D843&amp;"-"&amp;E843&amp;"-"&amp;TEXT(F843,"000"),E843&amp;"-"&amp;TEXT(F843,"000")),"")</f>
        <v/>
      </c>
      <c r="H843" s="117"/>
      <c r="I843" s="122"/>
      <c r="J843" s="165"/>
      <c r="K843" s="122"/>
      <c r="L843" s="120"/>
      <c r="M843" s="120"/>
      <c r="N843" s="123"/>
      <c r="O843" s="122"/>
    </row>
    <row r="844" spans="1:15" s="166" customFormat="1" x14ac:dyDescent="0.3">
      <c r="A844" s="113">
        <f t="shared" si="26"/>
        <v>835</v>
      </c>
      <c r="B844" s="114"/>
      <c r="C844" s="115"/>
      <c r="D844" s="116"/>
      <c r="E844" s="117"/>
      <c r="F844" s="118"/>
      <c r="G844" s="105" t="str">
        <f t="shared" si="27"/>
        <v/>
      </c>
      <c r="H844" s="117"/>
      <c r="I844" s="122"/>
      <c r="J844" s="165"/>
      <c r="K844" s="122"/>
      <c r="L844" s="120"/>
      <c r="M844" s="120"/>
      <c r="N844" s="123"/>
      <c r="O844" s="122"/>
    </row>
    <row r="845" spans="1:15" s="166" customFormat="1" x14ac:dyDescent="0.3">
      <c r="A845" s="113">
        <f t="shared" si="26"/>
        <v>836</v>
      </c>
      <c r="B845" s="114"/>
      <c r="C845" s="115"/>
      <c r="D845" s="116"/>
      <c r="E845" s="117"/>
      <c r="F845" s="118"/>
      <c r="G845" s="105" t="str">
        <f t="shared" si="27"/>
        <v/>
      </c>
      <c r="H845" s="117"/>
      <c r="I845" s="122"/>
      <c r="J845" s="165"/>
      <c r="K845" s="122"/>
      <c r="L845" s="120"/>
      <c r="M845" s="120"/>
      <c r="N845" s="123"/>
      <c r="O845" s="122"/>
    </row>
    <row r="846" spans="1:15" s="166" customFormat="1" x14ac:dyDescent="0.3">
      <c r="A846" s="113">
        <f t="shared" si="26"/>
        <v>837</v>
      </c>
      <c r="B846" s="114"/>
      <c r="C846" s="115"/>
      <c r="D846" s="116"/>
      <c r="E846" s="117"/>
      <c r="F846" s="118"/>
      <c r="G846" s="105" t="str">
        <f t="shared" si="27"/>
        <v/>
      </c>
      <c r="H846" s="117"/>
      <c r="I846" s="122"/>
      <c r="J846" s="165"/>
      <c r="K846" s="122"/>
      <c r="L846" s="120"/>
      <c r="M846" s="120"/>
      <c r="N846" s="123"/>
      <c r="O846" s="122"/>
    </row>
    <row r="847" spans="1:15" s="166" customFormat="1" x14ac:dyDescent="0.3">
      <c r="A847" s="113">
        <f t="shared" si="26"/>
        <v>838</v>
      </c>
      <c r="B847" s="114"/>
      <c r="C847" s="115"/>
      <c r="D847" s="116"/>
      <c r="E847" s="117"/>
      <c r="F847" s="118"/>
      <c r="G847" s="105" t="str">
        <f t="shared" si="27"/>
        <v/>
      </c>
      <c r="H847" s="117"/>
      <c r="I847" s="122"/>
      <c r="J847" s="165"/>
      <c r="K847" s="122"/>
      <c r="L847" s="120"/>
      <c r="M847" s="120"/>
      <c r="N847" s="123"/>
      <c r="O847" s="109"/>
    </row>
    <row r="848" spans="1:15" s="166" customFormat="1" x14ac:dyDescent="0.3">
      <c r="A848" s="113">
        <f t="shared" si="26"/>
        <v>839</v>
      </c>
      <c r="B848" s="114"/>
      <c r="C848" s="115"/>
      <c r="D848" s="116"/>
      <c r="E848" s="117"/>
      <c r="F848" s="118"/>
      <c r="G848" s="105" t="str">
        <f t="shared" si="27"/>
        <v/>
      </c>
      <c r="H848" s="117"/>
      <c r="I848" s="122"/>
      <c r="J848" s="165"/>
      <c r="K848" s="122"/>
      <c r="L848" s="120"/>
      <c r="M848" s="120"/>
      <c r="N848" s="123"/>
      <c r="O848" s="122"/>
    </row>
    <row r="849" spans="1:15" s="166" customFormat="1" x14ac:dyDescent="0.3">
      <c r="A849" s="113">
        <f t="shared" si="26"/>
        <v>840</v>
      </c>
      <c r="B849" s="114"/>
      <c r="C849" s="115"/>
      <c r="D849" s="116"/>
      <c r="E849" s="117"/>
      <c r="F849" s="118"/>
      <c r="G849" s="105" t="str">
        <f t="shared" si="27"/>
        <v/>
      </c>
      <c r="H849" s="117"/>
      <c r="I849" s="122"/>
      <c r="J849" s="165"/>
      <c r="K849" s="122"/>
      <c r="L849" s="120"/>
      <c r="M849" s="120"/>
      <c r="N849" s="123"/>
      <c r="O849" s="122"/>
    </row>
    <row r="850" spans="1:15" s="166" customFormat="1" x14ac:dyDescent="0.3">
      <c r="A850" s="113">
        <f t="shared" si="26"/>
        <v>841</v>
      </c>
      <c r="B850" s="114"/>
      <c r="C850" s="115"/>
      <c r="D850" s="116"/>
      <c r="E850" s="117"/>
      <c r="F850" s="118"/>
      <c r="G850" s="105" t="str">
        <f t="shared" si="27"/>
        <v/>
      </c>
      <c r="H850" s="117"/>
      <c r="I850" s="122"/>
      <c r="J850" s="165"/>
      <c r="K850" s="122"/>
      <c r="L850" s="120"/>
      <c r="M850" s="120"/>
      <c r="N850" s="123"/>
      <c r="O850" s="122"/>
    </row>
    <row r="851" spans="1:15" s="166" customFormat="1" x14ac:dyDescent="0.3">
      <c r="A851" s="113">
        <f t="shared" si="26"/>
        <v>842</v>
      </c>
      <c r="B851" s="114"/>
      <c r="C851" s="115"/>
      <c r="D851" s="116"/>
      <c r="E851" s="117"/>
      <c r="F851" s="118"/>
      <c r="G851" s="105" t="str">
        <f t="shared" si="27"/>
        <v/>
      </c>
      <c r="H851" s="117"/>
      <c r="I851" s="122"/>
      <c r="J851" s="165"/>
      <c r="K851" s="122"/>
      <c r="L851" s="120"/>
      <c r="M851" s="120"/>
      <c r="N851" s="123"/>
      <c r="O851" s="122"/>
    </row>
    <row r="852" spans="1:15" s="166" customFormat="1" x14ac:dyDescent="0.3">
      <c r="A852" s="113">
        <f t="shared" si="26"/>
        <v>843</v>
      </c>
      <c r="B852" s="114"/>
      <c r="C852" s="115"/>
      <c r="D852" s="116"/>
      <c r="E852" s="117"/>
      <c r="F852" s="118"/>
      <c r="G852" s="105" t="str">
        <f t="shared" si="27"/>
        <v/>
      </c>
      <c r="H852" s="117"/>
      <c r="I852" s="122"/>
      <c r="J852" s="165"/>
      <c r="K852" s="122"/>
      <c r="L852" s="120"/>
      <c r="M852" s="120"/>
      <c r="N852" s="123"/>
      <c r="O852" s="122"/>
    </row>
    <row r="853" spans="1:15" s="166" customFormat="1" x14ac:dyDescent="0.3">
      <c r="A853" s="113">
        <f t="shared" si="26"/>
        <v>844</v>
      </c>
      <c r="B853" s="114"/>
      <c r="C853" s="115"/>
      <c r="D853" s="116"/>
      <c r="E853" s="117"/>
      <c r="F853" s="118"/>
      <c r="G853" s="105" t="str">
        <f t="shared" si="27"/>
        <v/>
      </c>
      <c r="H853" s="117"/>
      <c r="I853" s="122"/>
      <c r="J853" s="165"/>
      <c r="K853" s="122"/>
      <c r="L853" s="120"/>
      <c r="M853" s="120"/>
      <c r="N853" s="123"/>
      <c r="O853" s="122"/>
    </row>
    <row r="854" spans="1:15" s="166" customFormat="1" x14ac:dyDescent="0.3">
      <c r="A854" s="113">
        <f t="shared" si="26"/>
        <v>845</v>
      </c>
      <c r="B854" s="114"/>
      <c r="C854" s="115"/>
      <c r="D854" s="116"/>
      <c r="E854" s="117"/>
      <c r="F854" s="118"/>
      <c r="G854" s="105" t="str">
        <f t="shared" si="27"/>
        <v/>
      </c>
      <c r="H854" s="117"/>
      <c r="I854" s="122"/>
      <c r="J854" s="165"/>
      <c r="K854" s="122"/>
      <c r="L854" s="120"/>
      <c r="M854" s="120"/>
      <c r="N854" s="123"/>
      <c r="O854" s="122"/>
    </row>
    <row r="855" spans="1:15" s="166" customFormat="1" x14ac:dyDescent="0.3">
      <c r="A855" s="113">
        <f t="shared" si="26"/>
        <v>846</v>
      </c>
      <c r="B855" s="114"/>
      <c r="C855" s="115"/>
      <c r="D855" s="116"/>
      <c r="E855" s="117"/>
      <c r="F855" s="118"/>
      <c r="G855" s="105" t="str">
        <f t="shared" si="27"/>
        <v/>
      </c>
      <c r="H855" s="117"/>
      <c r="I855" s="122"/>
      <c r="J855" s="165"/>
      <c r="K855" s="122"/>
      <c r="L855" s="120"/>
      <c r="M855" s="120"/>
      <c r="N855" s="123"/>
      <c r="O855" s="122"/>
    </row>
    <row r="856" spans="1:15" s="166" customFormat="1" x14ac:dyDescent="0.3">
      <c r="A856" s="113">
        <f t="shared" si="26"/>
        <v>847</v>
      </c>
      <c r="B856" s="114"/>
      <c r="C856" s="115"/>
      <c r="D856" s="116"/>
      <c r="E856" s="117"/>
      <c r="F856" s="118"/>
      <c r="G856" s="105" t="str">
        <f t="shared" si="27"/>
        <v/>
      </c>
      <c r="H856" s="117"/>
      <c r="I856" s="122"/>
      <c r="J856" s="165"/>
      <c r="K856" s="122"/>
      <c r="L856" s="120"/>
      <c r="M856" s="120"/>
      <c r="N856" s="123"/>
      <c r="O856" s="122"/>
    </row>
    <row r="857" spans="1:15" s="166" customFormat="1" x14ac:dyDescent="0.3">
      <c r="A857" s="113">
        <f t="shared" si="26"/>
        <v>848</v>
      </c>
      <c r="B857" s="114"/>
      <c r="C857" s="115"/>
      <c r="D857" s="116"/>
      <c r="E857" s="117"/>
      <c r="F857" s="118"/>
      <c r="G857" s="105" t="str">
        <f t="shared" si="27"/>
        <v/>
      </c>
      <c r="H857" s="117"/>
      <c r="I857" s="122"/>
      <c r="J857" s="165"/>
      <c r="K857" s="122"/>
      <c r="L857" s="120"/>
      <c r="M857" s="120"/>
      <c r="N857" s="123"/>
      <c r="O857" s="122"/>
    </row>
    <row r="858" spans="1:15" s="166" customFormat="1" x14ac:dyDescent="0.3">
      <c r="A858" s="113">
        <f t="shared" si="26"/>
        <v>849</v>
      </c>
      <c r="B858" s="114"/>
      <c r="C858" s="115"/>
      <c r="D858" s="116"/>
      <c r="E858" s="117"/>
      <c r="F858" s="118"/>
      <c r="G858" s="105" t="str">
        <f t="shared" si="27"/>
        <v/>
      </c>
      <c r="H858" s="117"/>
      <c r="I858" s="122"/>
      <c r="J858" s="165"/>
      <c r="K858" s="122"/>
      <c r="L858" s="120"/>
      <c r="M858" s="120"/>
      <c r="N858" s="123"/>
      <c r="O858" s="122"/>
    </row>
    <row r="859" spans="1:15" s="166" customFormat="1" x14ac:dyDescent="0.3">
      <c r="A859" s="113">
        <f t="shared" si="26"/>
        <v>850</v>
      </c>
      <c r="B859" s="114"/>
      <c r="C859" s="115"/>
      <c r="D859" s="116"/>
      <c r="E859" s="117"/>
      <c r="F859" s="118"/>
      <c r="G859" s="105" t="str">
        <f t="shared" si="27"/>
        <v/>
      </c>
      <c r="H859" s="117"/>
      <c r="I859" s="122"/>
      <c r="J859" s="165"/>
      <c r="K859" s="122"/>
      <c r="L859" s="120"/>
      <c r="M859" s="120"/>
      <c r="N859" s="123"/>
      <c r="O859" s="122"/>
    </row>
    <row r="860" spans="1:15" s="166" customFormat="1" x14ac:dyDescent="0.3">
      <c r="A860" s="113">
        <f t="shared" si="26"/>
        <v>851</v>
      </c>
      <c r="B860" s="114"/>
      <c r="C860" s="115"/>
      <c r="D860" s="116"/>
      <c r="E860" s="117"/>
      <c r="F860" s="118"/>
      <c r="G860" s="105" t="str">
        <f t="shared" si="27"/>
        <v/>
      </c>
      <c r="H860" s="117"/>
      <c r="I860" s="122"/>
      <c r="J860" s="165"/>
      <c r="K860" s="122"/>
      <c r="L860" s="120"/>
      <c r="M860" s="120"/>
      <c r="N860" s="123"/>
      <c r="O860" s="122"/>
    </row>
    <row r="861" spans="1:15" s="166" customFormat="1" x14ac:dyDescent="0.3">
      <c r="A861" s="113">
        <f t="shared" si="26"/>
        <v>852</v>
      </c>
      <c r="B861" s="114"/>
      <c r="C861" s="115"/>
      <c r="D861" s="116"/>
      <c r="E861" s="117"/>
      <c r="F861" s="118"/>
      <c r="G861" s="105" t="str">
        <f t="shared" si="27"/>
        <v/>
      </c>
      <c r="H861" s="117"/>
      <c r="I861" s="122"/>
      <c r="J861" s="165"/>
      <c r="K861" s="122"/>
      <c r="L861" s="120"/>
      <c r="M861" s="120"/>
      <c r="N861" s="123"/>
      <c r="O861" s="122"/>
    </row>
    <row r="862" spans="1:15" s="166" customFormat="1" x14ac:dyDescent="0.3">
      <c r="A862" s="113">
        <f t="shared" si="26"/>
        <v>853</v>
      </c>
      <c r="B862" s="114"/>
      <c r="C862" s="115"/>
      <c r="D862" s="116"/>
      <c r="E862" s="117"/>
      <c r="F862" s="118"/>
      <c r="G862" s="105" t="str">
        <f t="shared" si="27"/>
        <v/>
      </c>
      <c r="H862" s="117"/>
      <c r="I862" s="122"/>
      <c r="J862" s="165"/>
      <c r="K862" s="122"/>
      <c r="L862" s="120"/>
      <c r="M862" s="120"/>
      <c r="N862" s="123"/>
      <c r="O862" s="122"/>
    </row>
    <row r="863" spans="1:15" s="166" customFormat="1" x14ac:dyDescent="0.3">
      <c r="A863" s="113">
        <f t="shared" si="26"/>
        <v>854</v>
      </c>
      <c r="B863" s="114"/>
      <c r="C863" s="115"/>
      <c r="D863" s="116"/>
      <c r="E863" s="117"/>
      <c r="F863" s="118"/>
      <c r="G863" s="105" t="str">
        <f t="shared" si="27"/>
        <v/>
      </c>
      <c r="H863" s="117"/>
      <c r="I863" s="122"/>
      <c r="J863" s="165"/>
      <c r="K863" s="122"/>
      <c r="L863" s="120"/>
      <c r="M863" s="120"/>
      <c r="N863" s="123"/>
      <c r="O863" s="122"/>
    </row>
    <row r="864" spans="1:15" s="166" customFormat="1" x14ac:dyDescent="0.3">
      <c r="A864" s="113">
        <f t="shared" si="26"/>
        <v>855</v>
      </c>
      <c r="B864" s="114"/>
      <c r="C864" s="115"/>
      <c r="D864" s="116"/>
      <c r="E864" s="117"/>
      <c r="F864" s="118"/>
      <c r="G864" s="105" t="str">
        <f t="shared" si="27"/>
        <v/>
      </c>
      <c r="H864" s="117"/>
      <c r="I864" s="122"/>
      <c r="J864" s="165"/>
      <c r="K864" s="122"/>
      <c r="L864" s="120"/>
      <c r="M864" s="120"/>
      <c r="N864" s="123"/>
      <c r="O864" s="122"/>
    </row>
    <row r="865" spans="1:15" s="166" customFormat="1" x14ac:dyDescent="0.3">
      <c r="A865" s="113">
        <f t="shared" si="26"/>
        <v>856</v>
      </c>
      <c r="B865" s="114"/>
      <c r="C865" s="115"/>
      <c r="D865" s="116"/>
      <c r="E865" s="117"/>
      <c r="F865" s="118"/>
      <c r="G865" s="105" t="str">
        <f t="shared" si="27"/>
        <v/>
      </c>
      <c r="H865" s="117"/>
      <c r="I865" s="122"/>
      <c r="J865" s="165"/>
      <c r="K865" s="122"/>
      <c r="L865" s="120"/>
      <c r="M865" s="120"/>
      <c r="N865" s="123"/>
      <c r="O865" s="109"/>
    </row>
    <row r="866" spans="1:15" s="166" customFormat="1" x14ac:dyDescent="0.3">
      <c r="A866" s="113">
        <f t="shared" si="26"/>
        <v>857</v>
      </c>
      <c r="B866" s="114"/>
      <c r="C866" s="115"/>
      <c r="D866" s="116"/>
      <c r="E866" s="117"/>
      <c r="F866" s="118"/>
      <c r="G866" s="105" t="str">
        <f t="shared" si="27"/>
        <v/>
      </c>
      <c r="H866" s="117"/>
      <c r="I866" s="122"/>
      <c r="J866" s="165"/>
      <c r="K866" s="122"/>
      <c r="L866" s="120"/>
      <c r="M866" s="120"/>
      <c r="N866" s="123"/>
      <c r="O866" s="122"/>
    </row>
    <row r="867" spans="1:15" s="166" customFormat="1" x14ac:dyDescent="0.3">
      <c r="A867" s="113">
        <f t="shared" si="26"/>
        <v>858</v>
      </c>
      <c r="B867" s="114"/>
      <c r="C867" s="115"/>
      <c r="D867" s="116"/>
      <c r="E867" s="117"/>
      <c r="F867" s="118"/>
      <c r="G867" s="105" t="str">
        <f t="shared" si="27"/>
        <v/>
      </c>
      <c r="H867" s="117"/>
      <c r="I867" s="122"/>
      <c r="J867" s="165"/>
      <c r="K867" s="122"/>
      <c r="L867" s="120"/>
      <c r="M867" s="120"/>
      <c r="N867" s="123"/>
      <c r="O867" s="122"/>
    </row>
    <row r="868" spans="1:15" s="166" customFormat="1" x14ac:dyDescent="0.3">
      <c r="A868" s="113">
        <f t="shared" si="26"/>
        <v>859</v>
      </c>
      <c r="B868" s="114"/>
      <c r="C868" s="115"/>
      <c r="D868" s="116"/>
      <c r="E868" s="117"/>
      <c r="F868" s="118"/>
      <c r="G868" s="105" t="str">
        <f t="shared" si="27"/>
        <v/>
      </c>
      <c r="H868" s="117"/>
      <c r="I868" s="122"/>
      <c r="J868" s="165"/>
      <c r="K868" s="122"/>
      <c r="L868" s="120"/>
      <c r="M868" s="120"/>
      <c r="N868" s="123"/>
      <c r="O868" s="109"/>
    </row>
    <row r="869" spans="1:15" s="166" customFormat="1" x14ac:dyDescent="0.3">
      <c r="A869" s="113">
        <f t="shared" si="26"/>
        <v>860</v>
      </c>
      <c r="B869" s="114"/>
      <c r="C869" s="115"/>
      <c r="D869" s="116"/>
      <c r="E869" s="117"/>
      <c r="F869" s="118"/>
      <c r="G869" s="105" t="str">
        <f t="shared" si="27"/>
        <v/>
      </c>
      <c r="H869" s="117"/>
      <c r="I869" s="122"/>
      <c r="J869" s="165"/>
      <c r="K869" s="122"/>
      <c r="L869" s="120"/>
      <c r="M869" s="120"/>
      <c r="N869" s="123"/>
      <c r="O869" s="109"/>
    </row>
    <row r="870" spans="1:15" s="166" customFormat="1" x14ac:dyDescent="0.3">
      <c r="A870" s="113">
        <f t="shared" si="26"/>
        <v>861</v>
      </c>
      <c r="B870" s="114"/>
      <c r="C870" s="115"/>
      <c r="D870" s="116"/>
      <c r="E870" s="117"/>
      <c r="F870" s="118"/>
      <c r="G870" s="105" t="str">
        <f t="shared" si="27"/>
        <v/>
      </c>
      <c r="H870" s="117"/>
      <c r="I870" s="122"/>
      <c r="J870" s="165"/>
      <c r="K870" s="122"/>
      <c r="L870" s="120"/>
      <c r="M870" s="120"/>
      <c r="N870" s="123"/>
      <c r="O870" s="109"/>
    </row>
    <row r="871" spans="1:15" s="166" customFormat="1" x14ac:dyDescent="0.3">
      <c r="A871" s="113">
        <f t="shared" si="26"/>
        <v>862</v>
      </c>
      <c r="B871" s="114"/>
      <c r="C871" s="115"/>
      <c r="D871" s="116"/>
      <c r="E871" s="117"/>
      <c r="F871" s="118"/>
      <c r="G871" s="105" t="str">
        <f t="shared" si="27"/>
        <v/>
      </c>
      <c r="H871" s="117"/>
      <c r="I871" s="122"/>
      <c r="J871" s="165"/>
      <c r="K871" s="122"/>
      <c r="L871" s="120"/>
      <c r="M871" s="120"/>
      <c r="N871" s="123"/>
      <c r="O871" s="109"/>
    </row>
    <row r="872" spans="1:15" s="166" customFormat="1" x14ac:dyDescent="0.3">
      <c r="A872" s="113">
        <f t="shared" si="26"/>
        <v>863</v>
      </c>
      <c r="B872" s="114"/>
      <c r="C872" s="115"/>
      <c r="D872" s="116"/>
      <c r="E872" s="117"/>
      <c r="F872" s="118"/>
      <c r="G872" s="105" t="str">
        <f t="shared" si="27"/>
        <v/>
      </c>
      <c r="H872" s="117"/>
      <c r="I872" s="122"/>
      <c r="J872" s="165"/>
      <c r="K872" s="122"/>
      <c r="L872" s="120"/>
      <c r="M872" s="120"/>
      <c r="N872" s="123"/>
      <c r="O872" s="109"/>
    </row>
    <row r="873" spans="1:15" s="166" customFormat="1" x14ac:dyDescent="0.3">
      <c r="A873" s="113">
        <f t="shared" si="26"/>
        <v>864</v>
      </c>
      <c r="B873" s="114"/>
      <c r="C873" s="115"/>
      <c r="D873" s="116"/>
      <c r="E873" s="117"/>
      <c r="F873" s="118"/>
      <c r="G873" s="105" t="str">
        <f t="shared" si="27"/>
        <v/>
      </c>
      <c r="H873" s="117"/>
      <c r="I873" s="122"/>
      <c r="J873" s="165"/>
      <c r="K873" s="122"/>
      <c r="L873" s="120"/>
      <c r="M873" s="120"/>
      <c r="N873" s="123"/>
      <c r="O873" s="109"/>
    </row>
    <row r="874" spans="1:15" s="166" customFormat="1" x14ac:dyDescent="0.3">
      <c r="A874" s="113">
        <f t="shared" si="26"/>
        <v>865</v>
      </c>
      <c r="B874" s="114"/>
      <c r="C874" s="115"/>
      <c r="D874" s="116"/>
      <c r="E874" s="117"/>
      <c r="F874" s="118"/>
      <c r="G874" s="105" t="str">
        <f t="shared" si="27"/>
        <v/>
      </c>
      <c r="H874" s="117"/>
      <c r="I874" s="122"/>
      <c r="J874" s="165"/>
      <c r="K874" s="122"/>
      <c r="L874" s="120"/>
      <c r="M874" s="120"/>
      <c r="N874" s="123"/>
      <c r="O874" s="122"/>
    </row>
    <row r="875" spans="1:15" s="166" customFormat="1" x14ac:dyDescent="0.3">
      <c r="A875" s="113">
        <f t="shared" si="26"/>
        <v>866</v>
      </c>
      <c r="B875" s="114"/>
      <c r="C875" s="115"/>
      <c r="D875" s="116"/>
      <c r="E875" s="117"/>
      <c r="F875" s="118"/>
      <c r="G875" s="105" t="str">
        <f t="shared" si="27"/>
        <v/>
      </c>
      <c r="H875" s="117"/>
      <c r="I875" s="122"/>
      <c r="J875" s="165"/>
      <c r="K875" s="122"/>
      <c r="L875" s="120"/>
      <c r="M875" s="120"/>
      <c r="N875" s="123"/>
      <c r="O875" s="109"/>
    </row>
    <row r="876" spans="1:15" s="166" customFormat="1" x14ac:dyDescent="0.3">
      <c r="A876" s="113">
        <f t="shared" si="26"/>
        <v>867</v>
      </c>
      <c r="B876" s="114"/>
      <c r="C876" s="115"/>
      <c r="D876" s="116"/>
      <c r="E876" s="117"/>
      <c r="F876" s="118"/>
      <c r="G876" s="105" t="str">
        <f t="shared" si="27"/>
        <v/>
      </c>
      <c r="H876" s="117"/>
      <c r="I876" s="122"/>
      <c r="J876" s="165"/>
      <c r="K876" s="122"/>
      <c r="L876" s="120"/>
      <c r="M876" s="120"/>
      <c r="N876" s="123"/>
      <c r="O876" s="122"/>
    </row>
    <row r="877" spans="1:15" s="166" customFormat="1" x14ac:dyDescent="0.3">
      <c r="A877" s="113">
        <f t="shared" si="26"/>
        <v>868</v>
      </c>
      <c r="B877" s="114"/>
      <c r="C877" s="115"/>
      <c r="D877" s="116"/>
      <c r="E877" s="117"/>
      <c r="F877" s="118"/>
      <c r="G877" s="105" t="str">
        <f t="shared" si="27"/>
        <v/>
      </c>
      <c r="H877" s="117"/>
      <c r="I877" s="122"/>
      <c r="J877" s="165"/>
      <c r="K877" s="122"/>
      <c r="L877" s="120"/>
      <c r="M877" s="120"/>
      <c r="N877" s="123"/>
      <c r="O877" s="109"/>
    </row>
    <row r="878" spans="1:15" s="166" customFormat="1" x14ac:dyDescent="0.3">
      <c r="A878" s="113">
        <f t="shared" si="26"/>
        <v>869</v>
      </c>
      <c r="B878" s="114"/>
      <c r="C878" s="115"/>
      <c r="D878" s="116"/>
      <c r="E878" s="117"/>
      <c r="F878" s="118"/>
      <c r="G878" s="105" t="str">
        <f t="shared" si="27"/>
        <v/>
      </c>
      <c r="H878" s="117"/>
      <c r="I878" s="122"/>
      <c r="J878" s="165"/>
      <c r="K878" s="122"/>
      <c r="L878" s="120"/>
      <c r="M878" s="120"/>
      <c r="N878" s="123"/>
      <c r="O878" s="122"/>
    </row>
    <row r="879" spans="1:15" s="166" customFormat="1" x14ac:dyDescent="0.3">
      <c r="A879" s="113">
        <f t="shared" si="26"/>
        <v>870</v>
      </c>
      <c r="B879" s="114"/>
      <c r="C879" s="115"/>
      <c r="D879" s="116"/>
      <c r="E879" s="117"/>
      <c r="F879" s="118"/>
      <c r="G879" s="105" t="str">
        <f t="shared" si="27"/>
        <v/>
      </c>
      <c r="H879" s="117"/>
      <c r="I879" s="122"/>
      <c r="J879" s="165"/>
      <c r="K879" s="122"/>
      <c r="L879" s="120"/>
      <c r="M879" s="120"/>
      <c r="N879" s="123"/>
      <c r="O879" s="122"/>
    </row>
    <row r="880" spans="1:15" s="166" customFormat="1" x14ac:dyDescent="0.3">
      <c r="A880" s="113">
        <f t="shared" si="26"/>
        <v>871</v>
      </c>
      <c r="B880" s="114"/>
      <c r="C880" s="115"/>
      <c r="D880" s="116"/>
      <c r="E880" s="117"/>
      <c r="F880" s="118"/>
      <c r="G880" s="105" t="str">
        <f t="shared" si="27"/>
        <v/>
      </c>
      <c r="H880" s="117"/>
      <c r="I880" s="122"/>
      <c r="J880" s="165"/>
      <c r="K880" s="122"/>
      <c r="L880" s="120"/>
      <c r="M880" s="120"/>
      <c r="N880" s="123"/>
      <c r="O880" s="109"/>
    </row>
    <row r="881" spans="1:15" s="166" customFormat="1" x14ac:dyDescent="0.3">
      <c r="A881" s="113">
        <f t="shared" si="26"/>
        <v>872</v>
      </c>
      <c r="B881" s="114"/>
      <c r="C881" s="115"/>
      <c r="D881" s="116"/>
      <c r="E881" s="117"/>
      <c r="F881" s="118"/>
      <c r="G881" s="105" t="str">
        <f t="shared" si="27"/>
        <v/>
      </c>
      <c r="H881" s="117"/>
      <c r="I881" s="122"/>
      <c r="J881" s="165"/>
      <c r="K881" s="122"/>
      <c r="L881" s="120"/>
      <c r="M881" s="120"/>
      <c r="N881" s="123"/>
      <c r="O881" s="109"/>
    </row>
    <row r="882" spans="1:15" s="166" customFormat="1" x14ac:dyDescent="0.3">
      <c r="A882" s="113">
        <f t="shared" si="26"/>
        <v>873</v>
      </c>
      <c r="B882" s="114"/>
      <c r="C882" s="115"/>
      <c r="D882" s="116"/>
      <c r="E882" s="117"/>
      <c r="F882" s="118"/>
      <c r="G882" s="105" t="str">
        <f t="shared" si="27"/>
        <v/>
      </c>
      <c r="H882" s="117"/>
      <c r="I882" s="122"/>
      <c r="J882" s="165"/>
      <c r="K882" s="122"/>
      <c r="L882" s="120"/>
      <c r="M882" s="120"/>
      <c r="N882" s="123"/>
      <c r="O882" s="109"/>
    </row>
    <row r="883" spans="1:15" s="166" customFormat="1" x14ac:dyDescent="0.3">
      <c r="A883" s="113">
        <f t="shared" si="26"/>
        <v>874</v>
      </c>
      <c r="B883" s="114"/>
      <c r="C883" s="115"/>
      <c r="D883" s="116"/>
      <c r="E883" s="117"/>
      <c r="F883" s="118"/>
      <c r="G883" s="105" t="str">
        <f t="shared" si="27"/>
        <v/>
      </c>
      <c r="H883" s="117"/>
      <c r="I883" s="122"/>
      <c r="J883" s="165"/>
      <c r="K883" s="122"/>
      <c r="L883" s="120"/>
      <c r="M883" s="120"/>
      <c r="N883" s="123"/>
      <c r="O883" s="109"/>
    </row>
    <row r="884" spans="1:15" s="166" customFormat="1" x14ac:dyDescent="0.3">
      <c r="A884" s="113">
        <f t="shared" si="26"/>
        <v>875</v>
      </c>
      <c r="B884" s="114"/>
      <c r="C884" s="115"/>
      <c r="D884" s="116"/>
      <c r="E884" s="117"/>
      <c r="F884" s="118"/>
      <c r="G884" s="105" t="str">
        <f t="shared" si="27"/>
        <v/>
      </c>
      <c r="H884" s="117"/>
      <c r="I884" s="122"/>
      <c r="J884" s="165"/>
      <c r="K884" s="122"/>
      <c r="L884" s="120"/>
      <c r="M884" s="120"/>
      <c r="N884" s="123"/>
      <c r="O884" s="109"/>
    </row>
    <row r="885" spans="1:15" s="166" customFormat="1" x14ac:dyDescent="0.3">
      <c r="A885" s="113">
        <f t="shared" si="26"/>
        <v>876</v>
      </c>
      <c r="B885" s="114"/>
      <c r="C885" s="115"/>
      <c r="D885" s="116"/>
      <c r="E885" s="117"/>
      <c r="F885" s="118"/>
      <c r="G885" s="105" t="str">
        <f t="shared" si="27"/>
        <v/>
      </c>
      <c r="H885" s="117"/>
      <c r="I885" s="122"/>
      <c r="J885" s="165"/>
      <c r="K885" s="122"/>
      <c r="L885" s="120"/>
      <c r="M885" s="120"/>
      <c r="N885" s="123"/>
      <c r="O885" s="122"/>
    </row>
    <row r="886" spans="1:15" s="166" customFormat="1" x14ac:dyDescent="0.3">
      <c r="A886" s="113">
        <f t="shared" si="26"/>
        <v>877</v>
      </c>
      <c r="B886" s="114"/>
      <c r="C886" s="115"/>
      <c r="D886" s="116"/>
      <c r="E886" s="117"/>
      <c r="F886" s="118"/>
      <c r="G886" s="105" t="str">
        <f t="shared" si="27"/>
        <v/>
      </c>
      <c r="H886" s="117"/>
      <c r="I886" s="122"/>
      <c r="J886" s="165"/>
      <c r="K886" s="122"/>
      <c r="L886" s="120"/>
      <c r="M886" s="120"/>
      <c r="N886" s="123"/>
      <c r="O886" s="122"/>
    </row>
    <row r="887" spans="1:15" s="166" customFormat="1" x14ac:dyDescent="0.3">
      <c r="A887" s="113">
        <f t="shared" si="26"/>
        <v>878</v>
      </c>
      <c r="B887" s="114"/>
      <c r="C887" s="115"/>
      <c r="D887" s="116"/>
      <c r="E887" s="117"/>
      <c r="F887" s="118"/>
      <c r="G887" s="105" t="str">
        <f t="shared" si="27"/>
        <v/>
      </c>
      <c r="H887" s="117"/>
      <c r="I887" s="122"/>
      <c r="J887" s="165"/>
      <c r="K887" s="122"/>
      <c r="L887" s="120"/>
      <c r="M887" s="120"/>
      <c r="N887" s="123"/>
      <c r="O887" s="122"/>
    </row>
    <row r="888" spans="1:15" s="166" customFormat="1" x14ac:dyDescent="0.3">
      <c r="A888" s="113">
        <f t="shared" si="26"/>
        <v>879</v>
      </c>
      <c r="B888" s="114"/>
      <c r="C888" s="115"/>
      <c r="D888" s="116"/>
      <c r="E888" s="117"/>
      <c r="F888" s="118"/>
      <c r="G888" s="105" t="str">
        <f t="shared" si="27"/>
        <v/>
      </c>
      <c r="H888" s="117"/>
      <c r="I888" s="122"/>
      <c r="J888" s="165"/>
      <c r="K888" s="122"/>
      <c r="L888" s="120"/>
      <c r="M888" s="120"/>
      <c r="N888" s="123"/>
      <c r="O888" s="122"/>
    </row>
    <row r="889" spans="1:15" s="166" customFormat="1" x14ac:dyDescent="0.3">
      <c r="A889" s="113">
        <f t="shared" si="26"/>
        <v>880</v>
      </c>
      <c r="B889" s="114"/>
      <c r="C889" s="115"/>
      <c r="D889" s="116"/>
      <c r="E889" s="117"/>
      <c r="F889" s="118"/>
      <c r="G889" s="105" t="str">
        <f t="shared" si="27"/>
        <v/>
      </c>
      <c r="H889" s="117"/>
      <c r="I889" s="122"/>
      <c r="J889" s="165"/>
      <c r="K889" s="122"/>
      <c r="L889" s="120"/>
      <c r="M889" s="120"/>
      <c r="N889" s="123"/>
      <c r="O889" s="122"/>
    </row>
    <row r="890" spans="1:15" s="166" customFormat="1" x14ac:dyDescent="0.3">
      <c r="A890" s="113">
        <f t="shared" si="26"/>
        <v>881</v>
      </c>
      <c r="B890" s="114"/>
      <c r="C890" s="115"/>
      <c r="D890" s="116"/>
      <c r="E890" s="117"/>
      <c r="F890" s="118"/>
      <c r="G890" s="105" t="str">
        <f t="shared" si="27"/>
        <v/>
      </c>
      <c r="H890" s="117"/>
      <c r="I890" s="122"/>
      <c r="J890" s="165"/>
      <c r="K890" s="122"/>
      <c r="L890" s="120"/>
      <c r="M890" s="120"/>
      <c r="N890" s="123"/>
      <c r="O890" s="122"/>
    </row>
    <row r="891" spans="1:15" s="166" customFormat="1" x14ac:dyDescent="0.3">
      <c r="A891" s="113">
        <f t="shared" si="26"/>
        <v>882</v>
      </c>
      <c r="B891" s="114"/>
      <c r="C891" s="115"/>
      <c r="D891" s="116"/>
      <c r="E891" s="117"/>
      <c r="F891" s="118"/>
      <c r="G891" s="105" t="str">
        <f t="shared" si="27"/>
        <v/>
      </c>
      <c r="H891" s="117"/>
      <c r="I891" s="122"/>
      <c r="J891" s="165"/>
      <c r="K891" s="122"/>
      <c r="L891" s="120"/>
      <c r="M891" s="120"/>
      <c r="N891" s="123"/>
      <c r="O891" s="122"/>
    </row>
    <row r="892" spans="1:15" s="166" customFormat="1" x14ac:dyDescent="0.3">
      <c r="A892" s="113">
        <f t="shared" si="26"/>
        <v>883</v>
      </c>
      <c r="B892" s="114"/>
      <c r="C892" s="115"/>
      <c r="D892" s="116"/>
      <c r="E892" s="117"/>
      <c r="F892" s="118"/>
      <c r="G892" s="105" t="str">
        <f t="shared" si="27"/>
        <v/>
      </c>
      <c r="H892" s="117"/>
      <c r="I892" s="122"/>
      <c r="J892" s="165"/>
      <c r="K892" s="122"/>
      <c r="L892" s="120"/>
      <c r="M892" s="120"/>
      <c r="N892" s="123"/>
      <c r="O892" s="122"/>
    </row>
    <row r="893" spans="1:15" s="166" customFormat="1" x14ac:dyDescent="0.3">
      <c r="A893" s="113">
        <f t="shared" si="26"/>
        <v>884</v>
      </c>
      <c r="B893" s="114"/>
      <c r="C893" s="115"/>
      <c r="D893" s="116"/>
      <c r="E893" s="117"/>
      <c r="F893" s="118"/>
      <c r="G893" s="105" t="str">
        <f t="shared" si="27"/>
        <v/>
      </c>
      <c r="H893" s="117"/>
      <c r="I893" s="122"/>
      <c r="J893" s="165"/>
      <c r="K893" s="122"/>
      <c r="L893" s="120"/>
      <c r="M893" s="120"/>
      <c r="N893" s="123"/>
      <c r="O893" s="109"/>
    </row>
    <row r="894" spans="1:15" s="166" customFormat="1" x14ac:dyDescent="0.3">
      <c r="A894" s="113">
        <f t="shared" si="26"/>
        <v>885</v>
      </c>
      <c r="B894" s="114"/>
      <c r="C894" s="115"/>
      <c r="D894" s="116"/>
      <c r="E894" s="117"/>
      <c r="F894" s="118"/>
      <c r="G894" s="105" t="str">
        <f t="shared" si="27"/>
        <v/>
      </c>
      <c r="H894" s="117"/>
      <c r="I894" s="122"/>
      <c r="J894" s="165"/>
      <c r="K894" s="122"/>
      <c r="L894" s="120"/>
      <c r="M894" s="120"/>
      <c r="N894" s="123"/>
      <c r="O894" s="109"/>
    </row>
    <row r="895" spans="1:15" s="166" customFormat="1" x14ac:dyDescent="0.3">
      <c r="A895" s="113">
        <f t="shared" si="26"/>
        <v>886</v>
      </c>
      <c r="B895" s="114"/>
      <c r="C895" s="115"/>
      <c r="D895" s="116"/>
      <c r="E895" s="117"/>
      <c r="F895" s="118"/>
      <c r="G895" s="105" t="str">
        <f t="shared" si="27"/>
        <v/>
      </c>
      <c r="H895" s="117"/>
      <c r="I895" s="122"/>
      <c r="J895" s="165"/>
      <c r="K895" s="122"/>
      <c r="L895" s="120"/>
      <c r="M895" s="120"/>
      <c r="N895" s="123"/>
      <c r="O895" s="109"/>
    </row>
    <row r="896" spans="1:15" s="166" customFormat="1" x14ac:dyDescent="0.3">
      <c r="A896" s="113">
        <f t="shared" si="26"/>
        <v>887</v>
      </c>
      <c r="B896" s="114"/>
      <c r="C896" s="115"/>
      <c r="D896" s="116"/>
      <c r="E896" s="117"/>
      <c r="F896" s="118"/>
      <c r="G896" s="105" t="str">
        <f t="shared" si="27"/>
        <v/>
      </c>
      <c r="H896" s="117"/>
      <c r="I896" s="122"/>
      <c r="J896" s="165"/>
      <c r="K896" s="122"/>
      <c r="L896" s="120"/>
      <c r="M896" s="120"/>
      <c r="N896" s="123"/>
      <c r="O896" s="122"/>
    </row>
    <row r="897" spans="1:15" s="166" customFormat="1" x14ac:dyDescent="0.3">
      <c r="A897" s="113">
        <f t="shared" si="26"/>
        <v>888</v>
      </c>
      <c r="B897" s="114"/>
      <c r="C897" s="115"/>
      <c r="D897" s="116"/>
      <c r="E897" s="117"/>
      <c r="F897" s="118"/>
      <c r="G897" s="105" t="str">
        <f t="shared" si="27"/>
        <v/>
      </c>
      <c r="H897" s="117"/>
      <c r="I897" s="122"/>
      <c r="J897" s="165"/>
      <c r="K897" s="122"/>
      <c r="L897" s="120"/>
      <c r="M897" s="120"/>
      <c r="N897" s="123"/>
      <c r="O897" s="122"/>
    </row>
    <row r="898" spans="1:15" s="166" customFormat="1" x14ac:dyDescent="0.3">
      <c r="A898" s="113">
        <f t="shared" si="26"/>
        <v>889</v>
      </c>
      <c r="B898" s="114"/>
      <c r="C898" s="115"/>
      <c r="D898" s="116"/>
      <c r="E898" s="117"/>
      <c r="F898" s="118"/>
      <c r="G898" s="105" t="str">
        <f t="shared" si="27"/>
        <v/>
      </c>
      <c r="H898" s="117"/>
      <c r="I898" s="122"/>
      <c r="J898" s="165"/>
      <c r="K898" s="122"/>
      <c r="L898" s="120"/>
      <c r="M898" s="120"/>
      <c r="N898" s="123"/>
      <c r="O898" s="122"/>
    </row>
    <row r="899" spans="1:15" s="166" customFormat="1" x14ac:dyDescent="0.3">
      <c r="A899" s="113">
        <f t="shared" si="26"/>
        <v>890</v>
      </c>
      <c r="B899" s="114"/>
      <c r="C899" s="115"/>
      <c r="D899" s="116"/>
      <c r="E899" s="117"/>
      <c r="F899" s="118"/>
      <c r="G899" s="105" t="str">
        <f t="shared" si="27"/>
        <v/>
      </c>
      <c r="H899" s="117"/>
      <c r="I899" s="122"/>
      <c r="J899" s="165"/>
      <c r="K899" s="122"/>
      <c r="L899" s="120"/>
      <c r="M899" s="120"/>
      <c r="N899" s="123"/>
      <c r="O899" s="122"/>
    </row>
    <row r="900" spans="1:15" s="166" customFormat="1" x14ac:dyDescent="0.3">
      <c r="A900" s="113">
        <f t="shared" si="26"/>
        <v>891</v>
      </c>
      <c r="B900" s="114"/>
      <c r="C900" s="115"/>
      <c r="D900" s="116"/>
      <c r="E900" s="117"/>
      <c r="F900" s="118"/>
      <c r="G900" s="105" t="str">
        <f t="shared" si="27"/>
        <v/>
      </c>
      <c r="H900" s="117"/>
      <c r="I900" s="122"/>
      <c r="J900" s="165"/>
      <c r="K900" s="122"/>
      <c r="L900" s="120"/>
      <c r="M900" s="120"/>
      <c r="N900" s="123"/>
      <c r="O900" s="122"/>
    </row>
    <row r="901" spans="1:15" s="166" customFormat="1" x14ac:dyDescent="0.3">
      <c r="A901" s="113">
        <f t="shared" si="26"/>
        <v>892</v>
      </c>
      <c r="B901" s="114"/>
      <c r="C901" s="115"/>
      <c r="D901" s="116"/>
      <c r="E901" s="117"/>
      <c r="F901" s="118"/>
      <c r="G901" s="105" t="str">
        <f t="shared" si="27"/>
        <v/>
      </c>
      <c r="H901" s="117"/>
      <c r="I901" s="122"/>
      <c r="J901" s="165"/>
      <c r="K901" s="122"/>
      <c r="L901" s="120"/>
      <c r="M901" s="120"/>
      <c r="N901" s="123"/>
      <c r="O901" s="109"/>
    </row>
    <row r="902" spans="1:15" s="166" customFormat="1" x14ac:dyDescent="0.3">
      <c r="A902" s="113">
        <f t="shared" si="26"/>
        <v>893</v>
      </c>
      <c r="B902" s="114"/>
      <c r="C902" s="115"/>
      <c r="D902" s="116"/>
      <c r="E902" s="117"/>
      <c r="F902" s="118"/>
      <c r="G902" s="105" t="str">
        <f t="shared" si="27"/>
        <v/>
      </c>
      <c r="H902" s="117"/>
      <c r="I902" s="122"/>
      <c r="J902" s="165"/>
      <c r="K902" s="122"/>
      <c r="L902" s="120"/>
      <c r="M902" s="120"/>
      <c r="N902" s="123"/>
      <c r="O902" s="122"/>
    </row>
    <row r="903" spans="1:15" s="166" customFormat="1" x14ac:dyDescent="0.3">
      <c r="A903" s="113">
        <f t="shared" si="26"/>
        <v>894</v>
      </c>
      <c r="B903" s="114"/>
      <c r="C903" s="115"/>
      <c r="D903" s="116"/>
      <c r="E903" s="117"/>
      <c r="F903" s="118"/>
      <c r="G903" s="105" t="str">
        <f t="shared" si="27"/>
        <v/>
      </c>
      <c r="H903" s="117"/>
      <c r="I903" s="122"/>
      <c r="J903" s="165"/>
      <c r="K903" s="122"/>
      <c r="L903" s="120"/>
      <c r="M903" s="120"/>
      <c r="N903" s="123"/>
      <c r="O903" s="109"/>
    </row>
    <row r="904" spans="1:15" s="166" customFormat="1" x14ac:dyDescent="0.3">
      <c r="A904" s="113">
        <f t="shared" si="26"/>
        <v>895</v>
      </c>
      <c r="B904" s="114"/>
      <c r="C904" s="115"/>
      <c r="D904" s="116"/>
      <c r="E904" s="117"/>
      <c r="F904" s="118"/>
      <c r="G904" s="105" t="str">
        <f t="shared" si="27"/>
        <v/>
      </c>
      <c r="H904" s="117"/>
      <c r="I904" s="122"/>
      <c r="J904" s="165"/>
      <c r="K904" s="122"/>
      <c r="L904" s="120"/>
      <c r="M904" s="120"/>
      <c r="N904" s="123"/>
      <c r="O904" s="109"/>
    </row>
    <row r="905" spans="1:15" s="166" customFormat="1" x14ac:dyDescent="0.3">
      <c r="A905" s="113">
        <f t="shared" si="26"/>
        <v>896</v>
      </c>
      <c r="B905" s="114"/>
      <c r="C905" s="115"/>
      <c r="D905" s="116"/>
      <c r="E905" s="117"/>
      <c r="F905" s="118"/>
      <c r="G905" s="105" t="str">
        <f t="shared" si="27"/>
        <v/>
      </c>
      <c r="H905" s="117"/>
      <c r="I905" s="122"/>
      <c r="J905" s="165"/>
      <c r="K905" s="122"/>
      <c r="L905" s="120"/>
      <c r="M905" s="120"/>
      <c r="N905" s="123"/>
      <c r="O905" s="109"/>
    </row>
    <row r="906" spans="1:15" s="166" customFormat="1" x14ac:dyDescent="0.3">
      <c r="A906" s="113">
        <f t="shared" si="26"/>
        <v>897</v>
      </c>
      <c r="B906" s="114"/>
      <c r="C906" s="115"/>
      <c r="D906" s="116"/>
      <c r="E906" s="117"/>
      <c r="F906" s="118"/>
      <c r="G906" s="105" t="str">
        <f t="shared" si="27"/>
        <v/>
      </c>
      <c r="H906" s="117"/>
      <c r="I906" s="122"/>
      <c r="J906" s="165"/>
      <c r="K906" s="122"/>
      <c r="L906" s="120"/>
      <c r="M906" s="120"/>
      <c r="N906" s="123"/>
      <c r="O906" s="109"/>
    </row>
    <row r="907" spans="1:15" s="166" customFormat="1" x14ac:dyDescent="0.3">
      <c r="A907" s="113">
        <f t="shared" ref="A907:A970" si="28">A906+1</f>
        <v>898</v>
      </c>
      <c r="B907" s="114"/>
      <c r="C907" s="115"/>
      <c r="D907" s="116"/>
      <c r="E907" s="117"/>
      <c r="F907" s="118"/>
      <c r="G907" s="105" t="str">
        <f t="shared" ref="G907:G970" si="29">IF(E907&lt;&gt;"",IF(D907&lt;&gt;"",D907&amp;"-"&amp;E907&amp;"-"&amp;TEXT(F907,"000"),E907&amp;"-"&amp;TEXT(F907,"000")),"")</f>
        <v/>
      </c>
      <c r="H907" s="117"/>
      <c r="I907" s="122"/>
      <c r="J907" s="165"/>
      <c r="K907" s="122"/>
      <c r="L907" s="120"/>
      <c r="M907" s="120"/>
      <c r="N907" s="123"/>
      <c r="O907" s="122"/>
    </row>
    <row r="908" spans="1:15" s="166" customFormat="1" x14ac:dyDescent="0.3">
      <c r="A908" s="113">
        <f t="shared" si="28"/>
        <v>899</v>
      </c>
      <c r="B908" s="114"/>
      <c r="C908" s="115"/>
      <c r="D908" s="116"/>
      <c r="E908" s="117"/>
      <c r="F908" s="118"/>
      <c r="G908" s="105" t="str">
        <f t="shared" si="29"/>
        <v/>
      </c>
      <c r="H908" s="117"/>
      <c r="I908" s="122"/>
      <c r="J908" s="165"/>
      <c r="K908" s="122"/>
      <c r="L908" s="120"/>
      <c r="M908" s="120"/>
      <c r="N908" s="123"/>
      <c r="O908" s="122"/>
    </row>
    <row r="909" spans="1:15" s="166" customFormat="1" x14ac:dyDescent="0.3">
      <c r="A909" s="113">
        <f t="shared" si="28"/>
        <v>900</v>
      </c>
      <c r="B909" s="114"/>
      <c r="C909" s="115"/>
      <c r="D909" s="116"/>
      <c r="E909" s="117"/>
      <c r="F909" s="118"/>
      <c r="G909" s="105" t="str">
        <f t="shared" si="29"/>
        <v/>
      </c>
      <c r="H909" s="117"/>
      <c r="I909" s="122"/>
      <c r="J909" s="165"/>
      <c r="K909" s="122"/>
      <c r="L909" s="120"/>
      <c r="M909" s="120"/>
      <c r="N909" s="123"/>
      <c r="O909" s="122"/>
    </row>
    <row r="910" spans="1:15" s="166" customFormat="1" x14ac:dyDescent="0.3">
      <c r="A910" s="113">
        <f t="shared" si="28"/>
        <v>901</v>
      </c>
      <c r="B910" s="114"/>
      <c r="C910" s="115"/>
      <c r="D910" s="116"/>
      <c r="E910" s="117"/>
      <c r="F910" s="118"/>
      <c r="G910" s="105" t="str">
        <f t="shared" si="29"/>
        <v/>
      </c>
      <c r="H910" s="117"/>
      <c r="I910" s="122"/>
      <c r="J910" s="165"/>
      <c r="K910" s="122"/>
      <c r="L910" s="120"/>
      <c r="M910" s="120"/>
      <c r="N910" s="123"/>
      <c r="O910" s="122"/>
    </row>
    <row r="911" spans="1:15" s="166" customFormat="1" x14ac:dyDescent="0.3">
      <c r="A911" s="113">
        <f t="shared" si="28"/>
        <v>902</v>
      </c>
      <c r="B911" s="114"/>
      <c r="C911" s="115"/>
      <c r="D911" s="116"/>
      <c r="E911" s="117"/>
      <c r="F911" s="118"/>
      <c r="G911" s="105" t="str">
        <f t="shared" si="29"/>
        <v/>
      </c>
      <c r="H911" s="117"/>
      <c r="I911" s="122"/>
      <c r="J911" s="165"/>
      <c r="K911" s="122"/>
      <c r="L911" s="120"/>
      <c r="M911" s="120"/>
      <c r="N911" s="123"/>
      <c r="O911" s="122"/>
    </row>
    <row r="912" spans="1:15" s="166" customFormat="1" x14ac:dyDescent="0.3">
      <c r="A912" s="113">
        <f t="shared" si="28"/>
        <v>903</v>
      </c>
      <c r="B912" s="114"/>
      <c r="C912" s="115"/>
      <c r="D912" s="116"/>
      <c r="E912" s="117"/>
      <c r="F912" s="118"/>
      <c r="G912" s="105" t="str">
        <f t="shared" si="29"/>
        <v/>
      </c>
      <c r="H912" s="117"/>
      <c r="I912" s="122"/>
      <c r="J912" s="165"/>
      <c r="K912" s="122"/>
      <c r="L912" s="120"/>
      <c r="M912" s="120"/>
      <c r="N912" s="123"/>
      <c r="O912" s="122"/>
    </row>
    <row r="913" spans="1:15" s="166" customFormat="1" x14ac:dyDescent="0.3">
      <c r="A913" s="113">
        <f t="shared" si="28"/>
        <v>904</v>
      </c>
      <c r="B913" s="114"/>
      <c r="C913" s="115"/>
      <c r="D913" s="116"/>
      <c r="E913" s="117"/>
      <c r="F913" s="118"/>
      <c r="G913" s="105" t="str">
        <f t="shared" si="29"/>
        <v/>
      </c>
      <c r="H913" s="117"/>
      <c r="I913" s="122"/>
      <c r="J913" s="165"/>
      <c r="K913" s="122"/>
      <c r="L913" s="120"/>
      <c r="M913" s="120"/>
      <c r="N913" s="123"/>
      <c r="O913" s="122"/>
    </row>
    <row r="914" spans="1:15" s="166" customFormat="1" x14ac:dyDescent="0.3">
      <c r="A914" s="113">
        <f t="shared" si="28"/>
        <v>905</v>
      </c>
      <c r="B914" s="114"/>
      <c r="C914" s="115"/>
      <c r="D914" s="116"/>
      <c r="E914" s="117"/>
      <c r="F914" s="118"/>
      <c r="G914" s="105" t="str">
        <f t="shared" si="29"/>
        <v/>
      </c>
      <c r="H914" s="117"/>
      <c r="I914" s="122"/>
      <c r="J914" s="165"/>
      <c r="K914" s="122"/>
      <c r="L914" s="120"/>
      <c r="M914" s="120"/>
      <c r="N914" s="123"/>
      <c r="O914" s="122"/>
    </row>
    <row r="915" spans="1:15" s="166" customFormat="1" x14ac:dyDescent="0.3">
      <c r="A915" s="113">
        <f t="shared" si="28"/>
        <v>906</v>
      </c>
      <c r="B915" s="114"/>
      <c r="C915" s="115"/>
      <c r="D915" s="116"/>
      <c r="E915" s="117"/>
      <c r="F915" s="118"/>
      <c r="G915" s="105" t="str">
        <f t="shared" si="29"/>
        <v/>
      </c>
      <c r="H915" s="117"/>
      <c r="I915" s="122"/>
      <c r="J915" s="165"/>
      <c r="K915" s="122"/>
      <c r="L915" s="120"/>
      <c r="M915" s="120"/>
      <c r="N915" s="123"/>
      <c r="O915" s="122"/>
    </row>
    <row r="916" spans="1:15" s="166" customFormat="1" x14ac:dyDescent="0.3">
      <c r="A916" s="113">
        <f t="shared" si="28"/>
        <v>907</v>
      </c>
      <c r="B916" s="114"/>
      <c r="C916" s="115"/>
      <c r="D916" s="116"/>
      <c r="E916" s="117"/>
      <c r="F916" s="118"/>
      <c r="G916" s="105" t="str">
        <f t="shared" si="29"/>
        <v/>
      </c>
      <c r="H916" s="117"/>
      <c r="I916" s="122"/>
      <c r="J916" s="165"/>
      <c r="K916" s="122"/>
      <c r="L916" s="120"/>
      <c r="M916" s="120"/>
      <c r="N916" s="123"/>
      <c r="O916" s="122"/>
    </row>
    <row r="917" spans="1:15" s="166" customFormat="1" x14ac:dyDescent="0.3">
      <c r="A917" s="113">
        <f t="shared" si="28"/>
        <v>908</v>
      </c>
      <c r="B917" s="114"/>
      <c r="C917" s="115"/>
      <c r="D917" s="116"/>
      <c r="E917" s="117"/>
      <c r="F917" s="118"/>
      <c r="G917" s="105" t="str">
        <f t="shared" si="29"/>
        <v/>
      </c>
      <c r="H917" s="117"/>
      <c r="I917" s="122"/>
      <c r="J917" s="165"/>
      <c r="K917" s="122"/>
      <c r="L917" s="120"/>
      <c r="M917" s="120"/>
      <c r="N917" s="123"/>
      <c r="O917" s="122"/>
    </row>
    <row r="918" spans="1:15" s="166" customFormat="1" x14ac:dyDescent="0.3">
      <c r="A918" s="113">
        <f t="shared" si="28"/>
        <v>909</v>
      </c>
      <c r="B918" s="114"/>
      <c r="C918" s="115"/>
      <c r="D918" s="116"/>
      <c r="E918" s="117"/>
      <c r="F918" s="118"/>
      <c r="G918" s="105" t="str">
        <f t="shared" si="29"/>
        <v/>
      </c>
      <c r="H918" s="117"/>
      <c r="I918" s="122"/>
      <c r="J918" s="165"/>
      <c r="K918" s="122"/>
      <c r="L918" s="120"/>
      <c r="M918" s="120"/>
      <c r="N918" s="123"/>
      <c r="O918" s="122"/>
    </row>
    <row r="919" spans="1:15" s="166" customFormat="1" x14ac:dyDescent="0.3">
      <c r="A919" s="113">
        <f t="shared" si="28"/>
        <v>910</v>
      </c>
      <c r="B919" s="114"/>
      <c r="C919" s="115"/>
      <c r="D919" s="116"/>
      <c r="E919" s="117"/>
      <c r="F919" s="118"/>
      <c r="G919" s="105" t="str">
        <f t="shared" si="29"/>
        <v/>
      </c>
      <c r="H919" s="117"/>
      <c r="I919" s="122"/>
      <c r="J919" s="165"/>
      <c r="K919" s="122"/>
      <c r="L919" s="120"/>
      <c r="M919" s="120"/>
      <c r="N919" s="123"/>
      <c r="O919" s="109"/>
    </row>
    <row r="920" spans="1:15" s="166" customFormat="1" x14ac:dyDescent="0.3">
      <c r="A920" s="113">
        <f t="shared" si="28"/>
        <v>911</v>
      </c>
      <c r="B920" s="114"/>
      <c r="C920" s="115"/>
      <c r="D920" s="116"/>
      <c r="E920" s="117"/>
      <c r="F920" s="118"/>
      <c r="G920" s="105" t="str">
        <f t="shared" si="29"/>
        <v/>
      </c>
      <c r="H920" s="117"/>
      <c r="I920" s="122"/>
      <c r="J920" s="165"/>
      <c r="K920" s="122"/>
      <c r="L920" s="120"/>
      <c r="M920" s="120"/>
      <c r="N920" s="123"/>
      <c r="O920" s="122"/>
    </row>
    <row r="921" spans="1:15" s="166" customFormat="1" x14ac:dyDescent="0.3">
      <c r="A921" s="113">
        <f t="shared" si="28"/>
        <v>912</v>
      </c>
      <c r="B921" s="114"/>
      <c r="C921" s="115"/>
      <c r="D921" s="116"/>
      <c r="E921" s="117"/>
      <c r="F921" s="118"/>
      <c r="G921" s="105" t="str">
        <f t="shared" si="29"/>
        <v/>
      </c>
      <c r="H921" s="117"/>
      <c r="I921" s="122"/>
      <c r="J921" s="165"/>
      <c r="K921" s="122"/>
      <c r="L921" s="120"/>
      <c r="M921" s="120"/>
      <c r="N921" s="123"/>
      <c r="O921" s="122"/>
    </row>
    <row r="922" spans="1:15" s="166" customFormat="1" x14ac:dyDescent="0.3">
      <c r="A922" s="113">
        <f t="shared" si="28"/>
        <v>913</v>
      </c>
      <c r="B922" s="114"/>
      <c r="C922" s="115"/>
      <c r="D922" s="116"/>
      <c r="E922" s="117"/>
      <c r="F922" s="118"/>
      <c r="G922" s="105" t="str">
        <f t="shared" si="29"/>
        <v/>
      </c>
      <c r="H922" s="117"/>
      <c r="I922" s="122"/>
      <c r="J922" s="165"/>
      <c r="K922" s="122"/>
      <c r="L922" s="120"/>
      <c r="M922" s="120"/>
      <c r="N922" s="123"/>
      <c r="O922" s="122"/>
    </row>
    <row r="923" spans="1:15" s="166" customFormat="1" x14ac:dyDescent="0.3">
      <c r="A923" s="113">
        <f t="shared" si="28"/>
        <v>914</v>
      </c>
      <c r="B923" s="114"/>
      <c r="C923" s="115"/>
      <c r="D923" s="116"/>
      <c r="E923" s="117"/>
      <c r="F923" s="118"/>
      <c r="G923" s="105" t="str">
        <f t="shared" si="29"/>
        <v/>
      </c>
      <c r="H923" s="117"/>
      <c r="I923" s="122"/>
      <c r="J923" s="165"/>
      <c r="K923" s="122"/>
      <c r="L923" s="120"/>
      <c r="M923" s="120"/>
      <c r="N923" s="123"/>
      <c r="O923" s="122"/>
    </row>
    <row r="924" spans="1:15" s="166" customFormat="1" x14ac:dyDescent="0.3">
      <c r="A924" s="113">
        <f t="shared" si="28"/>
        <v>915</v>
      </c>
      <c r="B924" s="114"/>
      <c r="C924" s="115"/>
      <c r="D924" s="116"/>
      <c r="E924" s="117"/>
      <c r="F924" s="118"/>
      <c r="G924" s="105" t="str">
        <f t="shared" si="29"/>
        <v/>
      </c>
      <c r="H924" s="117"/>
      <c r="I924" s="122"/>
      <c r="J924" s="165"/>
      <c r="K924" s="122"/>
      <c r="L924" s="120"/>
      <c r="M924" s="120"/>
      <c r="N924" s="123"/>
      <c r="O924" s="122"/>
    </row>
    <row r="925" spans="1:15" s="166" customFormat="1" x14ac:dyDescent="0.3">
      <c r="A925" s="113">
        <f t="shared" si="28"/>
        <v>916</v>
      </c>
      <c r="B925" s="114"/>
      <c r="C925" s="115"/>
      <c r="D925" s="116"/>
      <c r="E925" s="117"/>
      <c r="F925" s="118"/>
      <c r="G925" s="105" t="str">
        <f t="shared" si="29"/>
        <v/>
      </c>
      <c r="H925" s="117"/>
      <c r="I925" s="122"/>
      <c r="J925" s="165"/>
      <c r="K925" s="122"/>
      <c r="L925" s="120"/>
      <c r="M925" s="120"/>
      <c r="N925" s="123"/>
      <c r="O925" s="122"/>
    </row>
    <row r="926" spans="1:15" s="166" customFormat="1" x14ac:dyDescent="0.3">
      <c r="A926" s="113">
        <f t="shared" si="28"/>
        <v>917</v>
      </c>
      <c r="B926" s="114"/>
      <c r="C926" s="115"/>
      <c r="D926" s="116"/>
      <c r="E926" s="117"/>
      <c r="F926" s="118"/>
      <c r="G926" s="105" t="str">
        <f t="shared" si="29"/>
        <v/>
      </c>
      <c r="H926" s="117"/>
      <c r="I926" s="122"/>
      <c r="J926" s="165"/>
      <c r="K926" s="122"/>
      <c r="L926" s="120"/>
      <c r="M926" s="120"/>
      <c r="N926" s="123"/>
      <c r="O926" s="122"/>
    </row>
    <row r="927" spans="1:15" s="166" customFormat="1" x14ac:dyDescent="0.3">
      <c r="A927" s="113">
        <f t="shared" si="28"/>
        <v>918</v>
      </c>
      <c r="B927" s="114"/>
      <c r="C927" s="115"/>
      <c r="D927" s="116"/>
      <c r="E927" s="117"/>
      <c r="F927" s="118"/>
      <c r="G927" s="105" t="str">
        <f t="shared" si="29"/>
        <v/>
      </c>
      <c r="H927" s="117"/>
      <c r="I927" s="122"/>
      <c r="J927" s="165"/>
      <c r="K927" s="122"/>
      <c r="L927" s="120"/>
      <c r="M927" s="120"/>
      <c r="N927" s="123"/>
      <c r="O927" s="122"/>
    </row>
    <row r="928" spans="1:15" s="166" customFormat="1" x14ac:dyDescent="0.3">
      <c r="A928" s="113">
        <f t="shared" si="28"/>
        <v>919</v>
      </c>
      <c r="B928" s="114"/>
      <c r="C928" s="115"/>
      <c r="D928" s="116"/>
      <c r="E928" s="117"/>
      <c r="F928" s="118"/>
      <c r="G928" s="105" t="str">
        <f t="shared" si="29"/>
        <v/>
      </c>
      <c r="H928" s="117"/>
      <c r="I928" s="122"/>
      <c r="J928" s="165"/>
      <c r="K928" s="122"/>
      <c r="L928" s="120"/>
      <c r="M928" s="120"/>
      <c r="N928" s="123"/>
      <c r="O928" s="122"/>
    </row>
    <row r="929" spans="1:15" s="166" customFormat="1" x14ac:dyDescent="0.3">
      <c r="A929" s="113">
        <f t="shared" si="28"/>
        <v>920</v>
      </c>
      <c r="B929" s="114"/>
      <c r="C929" s="115"/>
      <c r="D929" s="116"/>
      <c r="E929" s="117"/>
      <c r="F929" s="118"/>
      <c r="G929" s="105" t="str">
        <f t="shared" si="29"/>
        <v/>
      </c>
      <c r="H929" s="117"/>
      <c r="I929" s="122"/>
      <c r="J929" s="165"/>
      <c r="K929" s="122"/>
      <c r="L929" s="120"/>
      <c r="M929" s="120"/>
      <c r="N929" s="123"/>
      <c r="O929" s="122"/>
    </row>
    <row r="930" spans="1:15" s="166" customFormat="1" x14ac:dyDescent="0.3">
      <c r="A930" s="113">
        <f t="shared" si="28"/>
        <v>921</v>
      </c>
      <c r="B930" s="114"/>
      <c r="C930" s="115"/>
      <c r="D930" s="116"/>
      <c r="E930" s="117"/>
      <c r="F930" s="118"/>
      <c r="G930" s="105" t="str">
        <f t="shared" si="29"/>
        <v/>
      </c>
      <c r="H930" s="117"/>
      <c r="I930" s="122"/>
      <c r="J930" s="165"/>
      <c r="K930" s="122"/>
      <c r="L930" s="120"/>
      <c r="M930" s="120"/>
      <c r="N930" s="123"/>
      <c r="O930" s="122"/>
    </row>
    <row r="931" spans="1:15" s="166" customFormat="1" x14ac:dyDescent="0.3">
      <c r="A931" s="113">
        <f t="shared" si="28"/>
        <v>922</v>
      </c>
      <c r="B931" s="114"/>
      <c r="C931" s="115"/>
      <c r="D931" s="116"/>
      <c r="E931" s="117"/>
      <c r="F931" s="118"/>
      <c r="G931" s="105" t="str">
        <f t="shared" si="29"/>
        <v/>
      </c>
      <c r="H931" s="117"/>
      <c r="I931" s="122"/>
      <c r="J931" s="165"/>
      <c r="K931" s="122"/>
      <c r="L931" s="120"/>
      <c r="M931" s="120"/>
      <c r="N931" s="123"/>
      <c r="O931" s="122"/>
    </row>
    <row r="932" spans="1:15" s="166" customFormat="1" x14ac:dyDescent="0.3">
      <c r="A932" s="113">
        <f t="shared" si="28"/>
        <v>923</v>
      </c>
      <c r="B932" s="114"/>
      <c r="C932" s="115"/>
      <c r="D932" s="116"/>
      <c r="E932" s="117"/>
      <c r="F932" s="118"/>
      <c r="G932" s="105" t="str">
        <f t="shared" si="29"/>
        <v/>
      </c>
      <c r="H932" s="117"/>
      <c r="I932" s="122"/>
      <c r="J932" s="165"/>
      <c r="K932" s="122"/>
      <c r="L932" s="120"/>
      <c r="M932" s="120"/>
      <c r="N932" s="123"/>
      <c r="O932" s="122"/>
    </row>
    <row r="933" spans="1:15" s="166" customFormat="1" x14ac:dyDescent="0.3">
      <c r="A933" s="113">
        <f t="shared" si="28"/>
        <v>924</v>
      </c>
      <c r="B933" s="114"/>
      <c r="C933" s="115"/>
      <c r="D933" s="116"/>
      <c r="E933" s="117"/>
      <c r="F933" s="118"/>
      <c r="G933" s="105" t="str">
        <f t="shared" si="29"/>
        <v/>
      </c>
      <c r="H933" s="117"/>
      <c r="I933" s="122"/>
      <c r="J933" s="165"/>
      <c r="K933" s="122"/>
      <c r="L933" s="120"/>
      <c r="M933" s="120"/>
      <c r="N933" s="123"/>
      <c r="O933" s="109"/>
    </row>
    <row r="934" spans="1:15" s="166" customFormat="1" x14ac:dyDescent="0.3">
      <c r="A934" s="113">
        <f t="shared" si="28"/>
        <v>925</v>
      </c>
      <c r="B934" s="114"/>
      <c r="C934" s="115"/>
      <c r="D934" s="116"/>
      <c r="E934" s="117"/>
      <c r="F934" s="118"/>
      <c r="G934" s="105" t="str">
        <f t="shared" si="29"/>
        <v/>
      </c>
      <c r="H934" s="117"/>
      <c r="I934" s="122"/>
      <c r="J934" s="165"/>
      <c r="K934" s="122"/>
      <c r="L934" s="120"/>
      <c r="M934" s="120"/>
      <c r="N934" s="123"/>
      <c r="O934" s="122"/>
    </row>
    <row r="935" spans="1:15" s="166" customFormat="1" x14ac:dyDescent="0.3">
      <c r="A935" s="113">
        <f t="shared" si="28"/>
        <v>926</v>
      </c>
      <c r="B935" s="114"/>
      <c r="C935" s="115"/>
      <c r="D935" s="116"/>
      <c r="E935" s="117"/>
      <c r="F935" s="118"/>
      <c r="G935" s="105" t="str">
        <f t="shared" si="29"/>
        <v/>
      </c>
      <c r="H935" s="117"/>
      <c r="I935" s="122"/>
      <c r="J935" s="165"/>
      <c r="K935" s="122"/>
      <c r="L935" s="120"/>
      <c r="M935" s="120"/>
      <c r="N935" s="123"/>
      <c r="O935" s="122"/>
    </row>
    <row r="936" spans="1:15" s="166" customFormat="1" x14ac:dyDescent="0.3">
      <c r="A936" s="113">
        <f t="shared" si="28"/>
        <v>927</v>
      </c>
      <c r="B936" s="114"/>
      <c r="C936" s="115"/>
      <c r="D936" s="116"/>
      <c r="E936" s="117"/>
      <c r="F936" s="118"/>
      <c r="G936" s="105" t="str">
        <f t="shared" si="29"/>
        <v/>
      </c>
      <c r="H936" s="117"/>
      <c r="I936" s="122"/>
      <c r="J936" s="165"/>
      <c r="K936" s="122"/>
      <c r="L936" s="120"/>
      <c r="M936" s="120"/>
      <c r="N936" s="123"/>
      <c r="O936" s="109"/>
    </row>
    <row r="937" spans="1:15" s="166" customFormat="1" x14ac:dyDescent="0.3">
      <c r="A937" s="113">
        <f t="shared" si="28"/>
        <v>928</v>
      </c>
      <c r="B937" s="114"/>
      <c r="C937" s="115"/>
      <c r="D937" s="116"/>
      <c r="E937" s="117"/>
      <c r="F937" s="118"/>
      <c r="G937" s="105" t="str">
        <f t="shared" si="29"/>
        <v/>
      </c>
      <c r="H937" s="117"/>
      <c r="I937" s="122"/>
      <c r="J937" s="165"/>
      <c r="K937" s="122"/>
      <c r="L937" s="120"/>
      <c r="M937" s="120"/>
      <c r="N937" s="123"/>
      <c r="O937" s="109"/>
    </row>
    <row r="938" spans="1:15" s="166" customFormat="1" x14ac:dyDescent="0.3">
      <c r="A938" s="113">
        <f t="shared" si="28"/>
        <v>929</v>
      </c>
      <c r="B938" s="114"/>
      <c r="C938" s="115"/>
      <c r="D938" s="116"/>
      <c r="E938" s="117"/>
      <c r="F938" s="118"/>
      <c r="G938" s="105" t="str">
        <f t="shared" si="29"/>
        <v/>
      </c>
      <c r="H938" s="117"/>
      <c r="I938" s="122"/>
      <c r="J938" s="165"/>
      <c r="K938" s="122"/>
      <c r="L938" s="120"/>
      <c r="M938" s="120"/>
      <c r="N938" s="123"/>
      <c r="O938" s="109"/>
    </row>
    <row r="939" spans="1:15" s="166" customFormat="1" x14ac:dyDescent="0.3">
      <c r="A939" s="113">
        <f t="shared" si="28"/>
        <v>930</v>
      </c>
      <c r="B939" s="114"/>
      <c r="C939" s="115"/>
      <c r="D939" s="116"/>
      <c r="E939" s="117"/>
      <c r="F939" s="118"/>
      <c r="G939" s="105" t="str">
        <f t="shared" si="29"/>
        <v/>
      </c>
      <c r="H939" s="117"/>
      <c r="I939" s="122"/>
      <c r="J939" s="165"/>
      <c r="K939" s="122"/>
      <c r="L939" s="120"/>
      <c r="M939" s="120"/>
      <c r="N939" s="123"/>
      <c r="O939" s="109"/>
    </row>
    <row r="940" spans="1:15" s="166" customFormat="1" x14ac:dyDescent="0.3">
      <c r="A940" s="113">
        <f t="shared" si="28"/>
        <v>931</v>
      </c>
      <c r="B940" s="114"/>
      <c r="C940" s="115"/>
      <c r="D940" s="116"/>
      <c r="E940" s="117"/>
      <c r="F940" s="118"/>
      <c r="G940" s="105" t="str">
        <f t="shared" si="29"/>
        <v/>
      </c>
      <c r="H940" s="117"/>
      <c r="I940" s="122"/>
      <c r="J940" s="165"/>
      <c r="K940" s="122"/>
      <c r="L940" s="120"/>
      <c r="M940" s="120"/>
      <c r="N940" s="123"/>
      <c r="O940" s="109"/>
    </row>
    <row r="941" spans="1:15" s="166" customFormat="1" x14ac:dyDescent="0.3">
      <c r="A941" s="113">
        <f t="shared" si="28"/>
        <v>932</v>
      </c>
      <c r="B941" s="114"/>
      <c r="C941" s="115"/>
      <c r="D941" s="116"/>
      <c r="E941" s="117"/>
      <c r="F941" s="118"/>
      <c r="G941" s="105" t="str">
        <f t="shared" si="29"/>
        <v/>
      </c>
      <c r="H941" s="117"/>
      <c r="I941" s="122"/>
      <c r="J941" s="165"/>
      <c r="K941" s="122"/>
      <c r="L941" s="120"/>
      <c r="M941" s="120"/>
      <c r="N941" s="123"/>
      <c r="O941" s="122"/>
    </row>
    <row r="942" spans="1:15" s="166" customFormat="1" x14ac:dyDescent="0.3">
      <c r="A942" s="113">
        <f t="shared" si="28"/>
        <v>933</v>
      </c>
      <c r="B942" s="114"/>
      <c r="C942" s="115"/>
      <c r="D942" s="116"/>
      <c r="E942" s="117"/>
      <c r="F942" s="118"/>
      <c r="G942" s="105" t="str">
        <f t="shared" si="29"/>
        <v/>
      </c>
      <c r="H942" s="117"/>
      <c r="I942" s="122"/>
      <c r="J942" s="165"/>
      <c r="K942" s="122"/>
      <c r="L942" s="120"/>
      <c r="M942" s="120"/>
      <c r="N942" s="123"/>
      <c r="O942" s="122"/>
    </row>
    <row r="943" spans="1:15" s="166" customFormat="1" x14ac:dyDescent="0.3">
      <c r="A943" s="113">
        <f t="shared" si="28"/>
        <v>934</v>
      </c>
      <c r="B943" s="114"/>
      <c r="C943" s="115"/>
      <c r="D943" s="116"/>
      <c r="E943" s="117"/>
      <c r="F943" s="118"/>
      <c r="G943" s="105" t="str">
        <f t="shared" si="29"/>
        <v/>
      </c>
      <c r="H943" s="117"/>
      <c r="I943" s="122"/>
      <c r="J943" s="165"/>
      <c r="K943" s="122"/>
      <c r="L943" s="120"/>
      <c r="M943" s="120"/>
      <c r="N943" s="123"/>
      <c r="O943" s="122"/>
    </row>
    <row r="944" spans="1:15" s="166" customFormat="1" x14ac:dyDescent="0.3">
      <c r="A944" s="113">
        <f t="shared" si="28"/>
        <v>935</v>
      </c>
      <c r="B944" s="114"/>
      <c r="C944" s="115"/>
      <c r="D944" s="116"/>
      <c r="E944" s="117"/>
      <c r="F944" s="118"/>
      <c r="G944" s="105" t="str">
        <f t="shared" si="29"/>
        <v/>
      </c>
      <c r="H944" s="117"/>
      <c r="I944" s="122"/>
      <c r="J944" s="165"/>
      <c r="K944" s="122"/>
      <c r="L944" s="120"/>
      <c r="M944" s="120"/>
      <c r="N944" s="123"/>
      <c r="O944" s="109"/>
    </row>
    <row r="945" spans="1:15" s="166" customFormat="1" x14ac:dyDescent="0.3">
      <c r="A945" s="113">
        <f t="shared" si="28"/>
        <v>936</v>
      </c>
      <c r="B945" s="114"/>
      <c r="C945" s="115"/>
      <c r="D945" s="116"/>
      <c r="E945" s="117"/>
      <c r="F945" s="118"/>
      <c r="G945" s="105" t="str">
        <f t="shared" si="29"/>
        <v/>
      </c>
      <c r="H945" s="117"/>
      <c r="I945" s="122"/>
      <c r="J945" s="165"/>
      <c r="K945" s="122"/>
      <c r="L945" s="120"/>
      <c r="M945" s="120"/>
      <c r="N945" s="123"/>
      <c r="O945" s="109"/>
    </row>
    <row r="946" spans="1:15" s="166" customFormat="1" x14ac:dyDescent="0.3">
      <c r="A946" s="113">
        <f t="shared" si="28"/>
        <v>937</v>
      </c>
      <c r="B946" s="114"/>
      <c r="C946" s="115"/>
      <c r="D946" s="116"/>
      <c r="E946" s="117"/>
      <c r="F946" s="118"/>
      <c r="G946" s="105" t="str">
        <f t="shared" si="29"/>
        <v/>
      </c>
      <c r="H946" s="117"/>
      <c r="I946" s="122"/>
      <c r="J946" s="165"/>
      <c r="K946" s="122"/>
      <c r="L946" s="120"/>
      <c r="M946" s="120"/>
      <c r="N946" s="123"/>
      <c r="O946" s="109"/>
    </row>
    <row r="947" spans="1:15" s="166" customFormat="1" x14ac:dyDescent="0.3">
      <c r="A947" s="113">
        <f t="shared" si="28"/>
        <v>938</v>
      </c>
      <c r="B947" s="114"/>
      <c r="C947" s="115"/>
      <c r="D947" s="116"/>
      <c r="E947" s="117"/>
      <c r="F947" s="118"/>
      <c r="G947" s="105" t="str">
        <f t="shared" si="29"/>
        <v/>
      </c>
      <c r="H947" s="117"/>
      <c r="I947" s="122"/>
      <c r="J947" s="165"/>
      <c r="K947" s="122"/>
      <c r="L947" s="120"/>
      <c r="M947" s="120"/>
      <c r="N947" s="123"/>
      <c r="O947" s="122"/>
    </row>
    <row r="948" spans="1:15" s="166" customFormat="1" x14ac:dyDescent="0.3">
      <c r="A948" s="113">
        <f t="shared" si="28"/>
        <v>939</v>
      </c>
      <c r="B948" s="114"/>
      <c r="C948" s="115"/>
      <c r="D948" s="116"/>
      <c r="E948" s="117"/>
      <c r="F948" s="118"/>
      <c r="G948" s="105" t="str">
        <f t="shared" si="29"/>
        <v/>
      </c>
      <c r="H948" s="117"/>
      <c r="I948" s="122"/>
      <c r="J948" s="165"/>
      <c r="K948" s="122"/>
      <c r="L948" s="120"/>
      <c r="M948" s="120"/>
      <c r="N948" s="123"/>
      <c r="O948" s="122"/>
    </row>
    <row r="949" spans="1:15" s="166" customFormat="1" x14ac:dyDescent="0.3">
      <c r="A949" s="113">
        <f t="shared" si="28"/>
        <v>940</v>
      </c>
      <c r="B949" s="114"/>
      <c r="C949" s="115"/>
      <c r="D949" s="116"/>
      <c r="E949" s="117"/>
      <c r="F949" s="118"/>
      <c r="G949" s="105" t="str">
        <f t="shared" si="29"/>
        <v/>
      </c>
      <c r="H949" s="117"/>
      <c r="I949" s="122"/>
      <c r="J949" s="165"/>
      <c r="K949" s="122"/>
      <c r="L949" s="120"/>
      <c r="M949" s="120"/>
      <c r="N949" s="123"/>
      <c r="O949" s="109"/>
    </row>
    <row r="950" spans="1:15" s="166" customFormat="1" x14ac:dyDescent="0.3">
      <c r="A950" s="113">
        <f t="shared" si="28"/>
        <v>941</v>
      </c>
      <c r="B950" s="114"/>
      <c r="C950" s="115"/>
      <c r="D950" s="116"/>
      <c r="E950" s="117"/>
      <c r="F950" s="118"/>
      <c r="G950" s="105" t="str">
        <f t="shared" si="29"/>
        <v/>
      </c>
      <c r="H950" s="117"/>
      <c r="I950" s="122"/>
      <c r="J950" s="165"/>
      <c r="K950" s="122"/>
      <c r="L950" s="120"/>
      <c r="M950" s="120"/>
      <c r="N950" s="123"/>
      <c r="O950" s="109"/>
    </row>
    <row r="951" spans="1:15" s="166" customFormat="1" x14ac:dyDescent="0.3">
      <c r="A951" s="113">
        <f t="shared" si="28"/>
        <v>942</v>
      </c>
      <c r="B951" s="114"/>
      <c r="C951" s="115"/>
      <c r="D951" s="116"/>
      <c r="E951" s="117"/>
      <c r="F951" s="118"/>
      <c r="G951" s="105" t="str">
        <f t="shared" si="29"/>
        <v/>
      </c>
      <c r="H951" s="117"/>
      <c r="I951" s="122"/>
      <c r="J951" s="165"/>
      <c r="K951" s="122"/>
      <c r="L951" s="120"/>
      <c r="M951" s="120"/>
      <c r="N951" s="123"/>
      <c r="O951" s="109"/>
    </row>
    <row r="952" spans="1:15" s="166" customFormat="1" x14ac:dyDescent="0.3">
      <c r="A952" s="113">
        <f t="shared" si="28"/>
        <v>943</v>
      </c>
      <c r="B952" s="114"/>
      <c r="C952" s="115"/>
      <c r="D952" s="116"/>
      <c r="E952" s="117"/>
      <c r="F952" s="118"/>
      <c r="G952" s="105" t="str">
        <f t="shared" si="29"/>
        <v/>
      </c>
      <c r="H952" s="117"/>
      <c r="I952" s="122"/>
      <c r="J952" s="165"/>
      <c r="K952" s="122"/>
      <c r="L952" s="120"/>
      <c r="M952" s="120"/>
      <c r="N952" s="123"/>
      <c r="O952" s="109"/>
    </row>
    <row r="953" spans="1:15" s="166" customFormat="1" x14ac:dyDescent="0.3">
      <c r="A953" s="113">
        <f t="shared" si="28"/>
        <v>944</v>
      </c>
      <c r="B953" s="114"/>
      <c r="C953" s="115"/>
      <c r="D953" s="116"/>
      <c r="E953" s="117"/>
      <c r="F953" s="118"/>
      <c r="G953" s="105" t="str">
        <f t="shared" si="29"/>
        <v/>
      </c>
      <c r="H953" s="117"/>
      <c r="I953" s="122"/>
      <c r="J953" s="165"/>
      <c r="K953" s="122"/>
      <c r="L953" s="120"/>
      <c r="M953" s="120"/>
      <c r="N953" s="123"/>
      <c r="O953" s="109"/>
    </row>
    <row r="954" spans="1:15" s="166" customFormat="1" x14ac:dyDescent="0.3">
      <c r="A954" s="113">
        <f t="shared" si="28"/>
        <v>945</v>
      </c>
      <c r="B954" s="114"/>
      <c r="C954" s="115"/>
      <c r="D954" s="116"/>
      <c r="E954" s="117"/>
      <c r="F954" s="118"/>
      <c r="G954" s="105" t="str">
        <f t="shared" si="29"/>
        <v/>
      </c>
      <c r="H954" s="117"/>
      <c r="I954" s="122"/>
      <c r="J954" s="165"/>
      <c r="K954" s="122"/>
      <c r="L954" s="120"/>
      <c r="M954" s="120"/>
      <c r="N954" s="123"/>
      <c r="O954" s="109"/>
    </row>
    <row r="955" spans="1:15" s="166" customFormat="1" x14ac:dyDescent="0.3">
      <c r="A955" s="113">
        <f t="shared" si="28"/>
        <v>946</v>
      </c>
      <c r="B955" s="114"/>
      <c r="C955" s="115"/>
      <c r="D955" s="116"/>
      <c r="E955" s="117"/>
      <c r="F955" s="118"/>
      <c r="G955" s="105" t="str">
        <f t="shared" si="29"/>
        <v/>
      </c>
      <c r="H955" s="117"/>
      <c r="I955" s="122"/>
      <c r="J955" s="165"/>
      <c r="K955" s="122"/>
      <c r="L955" s="120"/>
      <c r="M955" s="120"/>
      <c r="N955" s="123"/>
      <c r="O955" s="122"/>
    </row>
    <row r="956" spans="1:15" s="166" customFormat="1" x14ac:dyDescent="0.3">
      <c r="A956" s="113">
        <f t="shared" si="28"/>
        <v>947</v>
      </c>
      <c r="B956" s="114"/>
      <c r="C956" s="115"/>
      <c r="D956" s="116"/>
      <c r="E956" s="117"/>
      <c r="F956" s="118"/>
      <c r="G956" s="105" t="str">
        <f t="shared" si="29"/>
        <v/>
      </c>
      <c r="H956" s="117"/>
      <c r="I956" s="122"/>
      <c r="J956" s="165"/>
      <c r="K956" s="122"/>
      <c r="L956" s="120"/>
      <c r="M956" s="120"/>
      <c r="N956" s="123"/>
      <c r="O956" s="109"/>
    </row>
    <row r="957" spans="1:15" s="166" customFormat="1" x14ac:dyDescent="0.3">
      <c r="A957" s="113">
        <f t="shared" si="28"/>
        <v>948</v>
      </c>
      <c r="B957" s="114"/>
      <c r="C957" s="115"/>
      <c r="D957" s="116"/>
      <c r="E957" s="117"/>
      <c r="F957" s="118"/>
      <c r="G957" s="105" t="str">
        <f t="shared" si="29"/>
        <v/>
      </c>
      <c r="H957" s="117"/>
      <c r="I957" s="122"/>
      <c r="J957" s="165"/>
      <c r="K957" s="122"/>
      <c r="L957" s="120"/>
      <c r="M957" s="120"/>
      <c r="N957" s="123"/>
      <c r="O957" s="122"/>
    </row>
    <row r="958" spans="1:15" s="166" customFormat="1" x14ac:dyDescent="0.3">
      <c r="A958" s="113">
        <f t="shared" si="28"/>
        <v>949</v>
      </c>
      <c r="B958" s="114"/>
      <c r="C958" s="115"/>
      <c r="D958" s="116"/>
      <c r="E958" s="117"/>
      <c r="F958" s="118"/>
      <c r="G958" s="105" t="str">
        <f t="shared" si="29"/>
        <v/>
      </c>
      <c r="H958" s="117"/>
      <c r="I958" s="122"/>
      <c r="J958" s="165"/>
      <c r="K958" s="122"/>
      <c r="L958" s="120"/>
      <c r="M958" s="120"/>
      <c r="N958" s="123"/>
      <c r="O958" s="109"/>
    </row>
    <row r="959" spans="1:15" s="166" customFormat="1" x14ac:dyDescent="0.3">
      <c r="A959" s="113">
        <f t="shared" si="28"/>
        <v>950</v>
      </c>
      <c r="B959" s="114"/>
      <c r="C959" s="115"/>
      <c r="D959" s="116"/>
      <c r="E959" s="117"/>
      <c r="F959" s="118"/>
      <c r="G959" s="105" t="str">
        <f t="shared" si="29"/>
        <v/>
      </c>
      <c r="H959" s="117"/>
      <c r="I959" s="122"/>
      <c r="J959" s="165"/>
      <c r="K959" s="122"/>
      <c r="L959" s="120"/>
      <c r="M959" s="120"/>
      <c r="N959" s="123"/>
      <c r="O959" s="122"/>
    </row>
    <row r="960" spans="1:15" s="166" customFormat="1" x14ac:dyDescent="0.3">
      <c r="A960" s="113">
        <f t="shared" si="28"/>
        <v>951</v>
      </c>
      <c r="B960" s="114"/>
      <c r="C960" s="115"/>
      <c r="D960" s="116"/>
      <c r="E960" s="117"/>
      <c r="F960" s="118"/>
      <c r="G960" s="105" t="str">
        <f t="shared" si="29"/>
        <v/>
      </c>
      <c r="H960" s="117"/>
      <c r="I960" s="122"/>
      <c r="J960" s="165"/>
      <c r="K960" s="122"/>
      <c r="L960" s="120"/>
      <c r="M960" s="120"/>
      <c r="N960" s="123"/>
      <c r="O960" s="122"/>
    </row>
    <row r="961" spans="1:15" s="166" customFormat="1" x14ac:dyDescent="0.3">
      <c r="A961" s="113">
        <f t="shared" si="28"/>
        <v>952</v>
      </c>
      <c r="B961" s="114"/>
      <c r="C961" s="115"/>
      <c r="D961" s="116"/>
      <c r="E961" s="117"/>
      <c r="F961" s="118"/>
      <c r="G961" s="105" t="str">
        <f t="shared" si="29"/>
        <v/>
      </c>
      <c r="H961" s="117"/>
      <c r="I961" s="122"/>
      <c r="J961" s="165"/>
      <c r="K961" s="122"/>
      <c r="L961" s="120"/>
      <c r="M961" s="120"/>
      <c r="N961" s="123"/>
      <c r="O961" s="109"/>
    </row>
    <row r="962" spans="1:15" s="166" customFormat="1" x14ac:dyDescent="0.3">
      <c r="A962" s="113">
        <f t="shared" si="28"/>
        <v>953</v>
      </c>
      <c r="B962" s="114"/>
      <c r="C962" s="115"/>
      <c r="D962" s="116"/>
      <c r="E962" s="117"/>
      <c r="F962" s="118"/>
      <c r="G962" s="105" t="str">
        <f t="shared" si="29"/>
        <v/>
      </c>
      <c r="H962" s="117"/>
      <c r="I962" s="122"/>
      <c r="J962" s="165"/>
      <c r="K962" s="122"/>
      <c r="L962" s="120"/>
      <c r="M962" s="120"/>
      <c r="N962" s="123"/>
      <c r="O962" s="109"/>
    </row>
    <row r="963" spans="1:15" s="166" customFormat="1" x14ac:dyDescent="0.3">
      <c r="A963" s="113">
        <f t="shared" si="28"/>
        <v>954</v>
      </c>
      <c r="B963" s="114"/>
      <c r="C963" s="115"/>
      <c r="D963" s="116"/>
      <c r="E963" s="117"/>
      <c r="F963" s="118"/>
      <c r="G963" s="105" t="str">
        <f t="shared" si="29"/>
        <v/>
      </c>
      <c r="H963" s="117"/>
      <c r="I963" s="122"/>
      <c r="J963" s="165"/>
      <c r="K963" s="122"/>
      <c r="L963" s="120"/>
      <c r="M963" s="120"/>
      <c r="N963" s="123"/>
      <c r="O963" s="109"/>
    </row>
    <row r="964" spans="1:15" s="166" customFormat="1" x14ac:dyDescent="0.3">
      <c r="A964" s="113">
        <f t="shared" si="28"/>
        <v>955</v>
      </c>
      <c r="B964" s="114"/>
      <c r="C964" s="115"/>
      <c r="D964" s="116"/>
      <c r="E964" s="117"/>
      <c r="F964" s="118"/>
      <c r="G964" s="105" t="str">
        <f t="shared" si="29"/>
        <v/>
      </c>
      <c r="H964" s="117"/>
      <c r="I964" s="122"/>
      <c r="J964" s="165"/>
      <c r="K964" s="122"/>
      <c r="L964" s="120"/>
      <c r="M964" s="120"/>
      <c r="N964" s="123"/>
      <c r="O964" s="109"/>
    </row>
    <row r="965" spans="1:15" s="166" customFormat="1" x14ac:dyDescent="0.3">
      <c r="A965" s="113">
        <f t="shared" si="28"/>
        <v>956</v>
      </c>
      <c r="B965" s="114"/>
      <c r="C965" s="115"/>
      <c r="D965" s="116"/>
      <c r="E965" s="117"/>
      <c r="F965" s="118"/>
      <c r="G965" s="105" t="str">
        <f t="shared" si="29"/>
        <v/>
      </c>
      <c r="H965" s="117"/>
      <c r="I965" s="122"/>
      <c r="J965" s="165"/>
      <c r="K965" s="122"/>
      <c r="L965" s="120"/>
      <c r="M965" s="120"/>
      <c r="N965" s="123"/>
      <c r="O965" s="109"/>
    </row>
    <row r="966" spans="1:15" s="166" customFormat="1" x14ac:dyDescent="0.3">
      <c r="A966" s="113">
        <f t="shared" si="28"/>
        <v>957</v>
      </c>
      <c r="B966" s="114"/>
      <c r="C966" s="115"/>
      <c r="D966" s="116"/>
      <c r="E966" s="117"/>
      <c r="F966" s="118"/>
      <c r="G966" s="105" t="str">
        <f t="shared" si="29"/>
        <v/>
      </c>
      <c r="H966" s="117"/>
      <c r="I966" s="122"/>
      <c r="J966" s="165"/>
      <c r="K966" s="122"/>
      <c r="L966" s="120"/>
      <c r="M966" s="120"/>
      <c r="N966" s="123"/>
      <c r="O966" s="122"/>
    </row>
    <row r="967" spans="1:15" s="166" customFormat="1" x14ac:dyDescent="0.3">
      <c r="A967" s="113">
        <f t="shared" si="28"/>
        <v>958</v>
      </c>
      <c r="B967" s="114"/>
      <c r="C967" s="115"/>
      <c r="D967" s="116"/>
      <c r="E967" s="117"/>
      <c r="F967" s="118"/>
      <c r="G967" s="105" t="str">
        <f t="shared" si="29"/>
        <v/>
      </c>
      <c r="H967" s="117"/>
      <c r="I967" s="122"/>
      <c r="J967" s="165"/>
      <c r="K967" s="122"/>
      <c r="L967" s="120"/>
      <c r="M967" s="120"/>
      <c r="N967" s="123"/>
      <c r="O967" s="122"/>
    </row>
    <row r="968" spans="1:15" s="166" customFormat="1" x14ac:dyDescent="0.3">
      <c r="A968" s="113">
        <f t="shared" si="28"/>
        <v>959</v>
      </c>
      <c r="B968" s="114"/>
      <c r="C968" s="115"/>
      <c r="D968" s="116"/>
      <c r="E968" s="117"/>
      <c r="F968" s="118"/>
      <c r="G968" s="105" t="str">
        <f t="shared" si="29"/>
        <v/>
      </c>
      <c r="H968" s="117"/>
      <c r="I968" s="122"/>
      <c r="J968" s="165"/>
      <c r="K968" s="122"/>
      <c r="L968" s="120"/>
      <c r="M968" s="120"/>
      <c r="N968" s="123"/>
      <c r="O968" s="122"/>
    </row>
    <row r="969" spans="1:15" s="166" customFormat="1" x14ac:dyDescent="0.3">
      <c r="A969" s="113">
        <f t="shared" si="28"/>
        <v>960</v>
      </c>
      <c r="B969" s="114"/>
      <c r="C969" s="115"/>
      <c r="D969" s="116"/>
      <c r="E969" s="117"/>
      <c r="F969" s="118"/>
      <c r="G969" s="105" t="str">
        <f t="shared" si="29"/>
        <v/>
      </c>
      <c r="H969" s="117"/>
      <c r="I969" s="122"/>
      <c r="J969" s="165"/>
      <c r="K969" s="122"/>
      <c r="L969" s="120"/>
      <c r="M969" s="120"/>
      <c r="N969" s="123"/>
      <c r="O969" s="122"/>
    </row>
    <row r="970" spans="1:15" s="166" customFormat="1" x14ac:dyDescent="0.3">
      <c r="A970" s="113">
        <f t="shared" si="28"/>
        <v>961</v>
      </c>
      <c r="B970" s="114"/>
      <c r="C970" s="115"/>
      <c r="D970" s="116"/>
      <c r="E970" s="117"/>
      <c r="F970" s="118"/>
      <c r="G970" s="105" t="str">
        <f t="shared" si="29"/>
        <v/>
      </c>
      <c r="H970" s="117"/>
      <c r="I970" s="122"/>
      <c r="J970" s="165"/>
      <c r="K970" s="122"/>
      <c r="L970" s="120"/>
      <c r="M970" s="120"/>
      <c r="N970" s="123"/>
      <c r="O970" s="122"/>
    </row>
    <row r="971" spans="1:15" s="166" customFormat="1" x14ac:dyDescent="0.3">
      <c r="A971" s="113">
        <f t="shared" ref="A971:A1034" si="30">A970+1</f>
        <v>962</v>
      </c>
      <c r="B971" s="114"/>
      <c r="C971" s="115"/>
      <c r="D971" s="116"/>
      <c r="E971" s="117"/>
      <c r="F971" s="118"/>
      <c r="G971" s="105" t="str">
        <f t="shared" ref="G971:G1034" si="31">IF(E971&lt;&gt;"",IF(D971&lt;&gt;"",D971&amp;"-"&amp;E971&amp;"-"&amp;TEXT(F971,"000"),E971&amp;"-"&amp;TEXT(F971,"000")),"")</f>
        <v/>
      </c>
      <c r="H971" s="117"/>
      <c r="I971" s="122"/>
      <c r="J971" s="165"/>
      <c r="K971" s="122"/>
      <c r="L971" s="120"/>
      <c r="M971" s="120"/>
      <c r="N971" s="123"/>
      <c r="O971" s="122"/>
    </row>
    <row r="972" spans="1:15" s="166" customFormat="1" x14ac:dyDescent="0.3">
      <c r="A972" s="113">
        <f t="shared" si="30"/>
        <v>963</v>
      </c>
      <c r="B972" s="114"/>
      <c r="C972" s="115"/>
      <c r="D972" s="116"/>
      <c r="E972" s="117"/>
      <c r="F972" s="118"/>
      <c r="G972" s="105" t="str">
        <f t="shared" si="31"/>
        <v/>
      </c>
      <c r="H972" s="117"/>
      <c r="I972" s="122"/>
      <c r="J972" s="165"/>
      <c r="K972" s="122"/>
      <c r="L972" s="120"/>
      <c r="M972" s="120"/>
      <c r="N972" s="123"/>
      <c r="O972" s="122"/>
    </row>
    <row r="973" spans="1:15" s="166" customFormat="1" x14ac:dyDescent="0.3">
      <c r="A973" s="113">
        <f t="shared" si="30"/>
        <v>964</v>
      </c>
      <c r="B973" s="114"/>
      <c r="C973" s="115"/>
      <c r="D973" s="116"/>
      <c r="E973" s="117"/>
      <c r="F973" s="118"/>
      <c r="G973" s="105" t="str">
        <f t="shared" si="31"/>
        <v/>
      </c>
      <c r="H973" s="117"/>
      <c r="I973" s="122"/>
      <c r="J973" s="165"/>
      <c r="K973" s="122"/>
      <c r="L973" s="120"/>
      <c r="M973" s="120"/>
      <c r="N973" s="123"/>
      <c r="O973" s="122"/>
    </row>
    <row r="974" spans="1:15" s="166" customFormat="1" x14ac:dyDescent="0.3">
      <c r="A974" s="113">
        <f t="shared" si="30"/>
        <v>965</v>
      </c>
      <c r="B974" s="114"/>
      <c r="C974" s="115"/>
      <c r="D974" s="116"/>
      <c r="E974" s="117"/>
      <c r="F974" s="118"/>
      <c r="G974" s="105" t="str">
        <f t="shared" si="31"/>
        <v/>
      </c>
      <c r="H974" s="117"/>
      <c r="I974" s="122"/>
      <c r="J974" s="165"/>
      <c r="K974" s="122"/>
      <c r="L974" s="120"/>
      <c r="M974" s="120"/>
      <c r="N974" s="123"/>
      <c r="O974" s="109"/>
    </row>
    <row r="975" spans="1:15" s="166" customFormat="1" x14ac:dyDescent="0.3">
      <c r="A975" s="113">
        <f t="shared" si="30"/>
        <v>966</v>
      </c>
      <c r="B975" s="114"/>
      <c r="C975" s="115"/>
      <c r="D975" s="116"/>
      <c r="E975" s="117"/>
      <c r="F975" s="118"/>
      <c r="G975" s="105" t="str">
        <f t="shared" si="31"/>
        <v/>
      </c>
      <c r="H975" s="117"/>
      <c r="I975" s="122"/>
      <c r="J975" s="165"/>
      <c r="K975" s="122"/>
      <c r="L975" s="120"/>
      <c r="M975" s="120"/>
      <c r="N975" s="123"/>
      <c r="O975" s="109"/>
    </row>
    <row r="976" spans="1:15" s="166" customFormat="1" x14ac:dyDescent="0.3">
      <c r="A976" s="113">
        <f t="shared" si="30"/>
        <v>967</v>
      </c>
      <c r="B976" s="114"/>
      <c r="C976" s="115"/>
      <c r="D976" s="116"/>
      <c r="E976" s="117"/>
      <c r="F976" s="118"/>
      <c r="G976" s="105" t="str">
        <f t="shared" si="31"/>
        <v/>
      </c>
      <c r="H976" s="117"/>
      <c r="I976" s="122"/>
      <c r="J976" s="165"/>
      <c r="K976" s="122"/>
      <c r="L976" s="120"/>
      <c r="M976" s="120"/>
      <c r="N976" s="123"/>
      <c r="O976" s="109"/>
    </row>
    <row r="977" spans="1:15" s="166" customFormat="1" x14ac:dyDescent="0.3">
      <c r="A977" s="113">
        <f t="shared" si="30"/>
        <v>968</v>
      </c>
      <c r="B977" s="114"/>
      <c r="C977" s="115"/>
      <c r="D977" s="116"/>
      <c r="E977" s="117"/>
      <c r="F977" s="118"/>
      <c r="G977" s="105" t="str">
        <f t="shared" si="31"/>
        <v/>
      </c>
      <c r="H977" s="117"/>
      <c r="I977" s="122"/>
      <c r="J977" s="165"/>
      <c r="K977" s="122"/>
      <c r="L977" s="120"/>
      <c r="M977" s="120"/>
      <c r="N977" s="123"/>
      <c r="O977" s="122"/>
    </row>
    <row r="978" spans="1:15" s="166" customFormat="1" x14ac:dyDescent="0.3">
      <c r="A978" s="113">
        <f t="shared" si="30"/>
        <v>969</v>
      </c>
      <c r="B978" s="114"/>
      <c r="C978" s="115"/>
      <c r="D978" s="116"/>
      <c r="E978" s="117"/>
      <c r="F978" s="118"/>
      <c r="G978" s="105" t="str">
        <f t="shared" si="31"/>
        <v/>
      </c>
      <c r="H978" s="117"/>
      <c r="I978" s="122"/>
      <c r="J978" s="165"/>
      <c r="K978" s="122"/>
      <c r="L978" s="120"/>
      <c r="M978" s="120"/>
      <c r="N978" s="123"/>
      <c r="O978" s="122"/>
    </row>
    <row r="979" spans="1:15" s="166" customFormat="1" x14ac:dyDescent="0.3">
      <c r="A979" s="113">
        <f t="shared" si="30"/>
        <v>970</v>
      </c>
      <c r="B979" s="114"/>
      <c r="C979" s="115"/>
      <c r="D979" s="116"/>
      <c r="E979" s="117"/>
      <c r="F979" s="118"/>
      <c r="G979" s="105" t="str">
        <f t="shared" si="31"/>
        <v/>
      </c>
      <c r="H979" s="117"/>
      <c r="I979" s="122"/>
      <c r="J979" s="165"/>
      <c r="K979" s="122"/>
      <c r="L979" s="120"/>
      <c r="M979" s="120"/>
      <c r="N979" s="123"/>
      <c r="O979" s="122"/>
    </row>
    <row r="980" spans="1:15" s="166" customFormat="1" x14ac:dyDescent="0.3">
      <c r="A980" s="113">
        <f t="shared" si="30"/>
        <v>971</v>
      </c>
      <c r="B980" s="114"/>
      <c r="C980" s="115"/>
      <c r="D980" s="116"/>
      <c r="E980" s="117"/>
      <c r="F980" s="118"/>
      <c r="G980" s="105" t="str">
        <f t="shared" si="31"/>
        <v/>
      </c>
      <c r="H980" s="117"/>
      <c r="I980" s="122"/>
      <c r="J980" s="165"/>
      <c r="K980" s="122"/>
      <c r="L980" s="120"/>
      <c r="M980" s="120"/>
      <c r="N980" s="123"/>
      <c r="O980" s="122"/>
    </row>
    <row r="981" spans="1:15" s="166" customFormat="1" x14ac:dyDescent="0.3">
      <c r="A981" s="113">
        <f t="shared" si="30"/>
        <v>972</v>
      </c>
      <c r="B981" s="114"/>
      <c r="C981" s="115"/>
      <c r="D981" s="116"/>
      <c r="E981" s="117"/>
      <c r="F981" s="118"/>
      <c r="G981" s="105" t="str">
        <f t="shared" si="31"/>
        <v/>
      </c>
      <c r="H981" s="117"/>
      <c r="I981" s="122"/>
      <c r="J981" s="165"/>
      <c r="K981" s="122"/>
      <c r="L981" s="120"/>
      <c r="M981" s="120"/>
      <c r="N981" s="123"/>
      <c r="O981" s="122"/>
    </row>
    <row r="982" spans="1:15" s="166" customFormat="1" x14ac:dyDescent="0.3">
      <c r="A982" s="113">
        <f t="shared" si="30"/>
        <v>973</v>
      </c>
      <c r="B982" s="114"/>
      <c r="C982" s="115"/>
      <c r="D982" s="116"/>
      <c r="E982" s="117"/>
      <c r="F982" s="118"/>
      <c r="G982" s="105" t="str">
        <f t="shared" si="31"/>
        <v/>
      </c>
      <c r="H982" s="117"/>
      <c r="I982" s="122"/>
      <c r="J982" s="165"/>
      <c r="K982" s="122"/>
      <c r="L982" s="120"/>
      <c r="M982" s="120"/>
      <c r="N982" s="123"/>
      <c r="O982" s="109"/>
    </row>
    <row r="983" spans="1:15" s="166" customFormat="1" x14ac:dyDescent="0.3">
      <c r="A983" s="113">
        <f t="shared" si="30"/>
        <v>974</v>
      </c>
      <c r="B983" s="114"/>
      <c r="C983" s="115"/>
      <c r="D983" s="116"/>
      <c r="E983" s="117"/>
      <c r="F983" s="118"/>
      <c r="G983" s="105" t="str">
        <f t="shared" si="31"/>
        <v/>
      </c>
      <c r="H983" s="117"/>
      <c r="I983" s="122"/>
      <c r="J983" s="165"/>
      <c r="K983" s="122"/>
      <c r="L983" s="120"/>
      <c r="M983" s="120"/>
      <c r="N983" s="123"/>
      <c r="O983" s="122"/>
    </row>
    <row r="984" spans="1:15" s="166" customFormat="1" x14ac:dyDescent="0.3">
      <c r="A984" s="113">
        <f t="shared" si="30"/>
        <v>975</v>
      </c>
      <c r="B984" s="114"/>
      <c r="C984" s="115"/>
      <c r="D984" s="116"/>
      <c r="E984" s="117"/>
      <c r="F984" s="118"/>
      <c r="G984" s="105" t="str">
        <f t="shared" si="31"/>
        <v/>
      </c>
      <c r="H984" s="117"/>
      <c r="I984" s="122"/>
      <c r="J984" s="165"/>
      <c r="K984" s="122"/>
      <c r="L984" s="120"/>
      <c r="M984" s="120"/>
      <c r="N984" s="123"/>
      <c r="O984" s="109"/>
    </row>
    <row r="985" spans="1:15" s="166" customFormat="1" x14ac:dyDescent="0.3">
      <c r="A985" s="113">
        <f t="shared" si="30"/>
        <v>976</v>
      </c>
      <c r="B985" s="114"/>
      <c r="C985" s="115"/>
      <c r="D985" s="116"/>
      <c r="E985" s="117"/>
      <c r="F985" s="118"/>
      <c r="G985" s="105" t="str">
        <f t="shared" si="31"/>
        <v/>
      </c>
      <c r="H985" s="117"/>
      <c r="I985" s="122"/>
      <c r="J985" s="165"/>
      <c r="K985" s="122"/>
      <c r="L985" s="120"/>
      <c r="M985" s="120"/>
      <c r="N985" s="123"/>
      <c r="O985" s="109"/>
    </row>
    <row r="986" spans="1:15" s="166" customFormat="1" x14ac:dyDescent="0.3">
      <c r="A986" s="113">
        <f t="shared" si="30"/>
        <v>977</v>
      </c>
      <c r="B986" s="114"/>
      <c r="C986" s="115"/>
      <c r="D986" s="116"/>
      <c r="E986" s="117"/>
      <c r="F986" s="118"/>
      <c r="G986" s="105" t="str">
        <f t="shared" si="31"/>
        <v/>
      </c>
      <c r="H986" s="117"/>
      <c r="I986" s="122"/>
      <c r="J986" s="165"/>
      <c r="K986" s="122"/>
      <c r="L986" s="120"/>
      <c r="M986" s="120"/>
      <c r="N986" s="123"/>
      <c r="O986" s="109"/>
    </row>
    <row r="987" spans="1:15" s="166" customFormat="1" x14ac:dyDescent="0.3">
      <c r="A987" s="113">
        <f t="shared" si="30"/>
        <v>978</v>
      </c>
      <c r="B987" s="114"/>
      <c r="C987" s="115"/>
      <c r="D987" s="116"/>
      <c r="E987" s="117"/>
      <c r="F987" s="118"/>
      <c r="G987" s="105" t="str">
        <f t="shared" si="31"/>
        <v/>
      </c>
      <c r="H987" s="117"/>
      <c r="I987" s="122"/>
      <c r="J987" s="165"/>
      <c r="K987" s="122"/>
      <c r="L987" s="120"/>
      <c r="M987" s="120"/>
      <c r="N987" s="123"/>
      <c r="O987" s="109"/>
    </row>
    <row r="988" spans="1:15" s="166" customFormat="1" x14ac:dyDescent="0.3">
      <c r="A988" s="113">
        <f t="shared" si="30"/>
        <v>979</v>
      </c>
      <c r="B988" s="114"/>
      <c r="C988" s="115"/>
      <c r="D988" s="116"/>
      <c r="E988" s="117"/>
      <c r="F988" s="118"/>
      <c r="G988" s="105" t="str">
        <f t="shared" si="31"/>
        <v/>
      </c>
      <c r="H988" s="117"/>
      <c r="I988" s="122"/>
      <c r="J988" s="165"/>
      <c r="K988" s="122"/>
      <c r="L988" s="120"/>
      <c r="M988" s="120"/>
      <c r="N988" s="123"/>
      <c r="O988" s="122"/>
    </row>
    <row r="989" spans="1:15" s="166" customFormat="1" x14ac:dyDescent="0.3">
      <c r="A989" s="113">
        <f t="shared" si="30"/>
        <v>980</v>
      </c>
      <c r="B989" s="114"/>
      <c r="C989" s="115"/>
      <c r="D989" s="116"/>
      <c r="E989" s="117"/>
      <c r="F989" s="118"/>
      <c r="G989" s="105" t="str">
        <f t="shared" si="31"/>
        <v/>
      </c>
      <c r="H989" s="117"/>
      <c r="I989" s="122"/>
      <c r="J989" s="165"/>
      <c r="K989" s="122"/>
      <c r="L989" s="120"/>
      <c r="M989" s="120"/>
      <c r="N989" s="123"/>
      <c r="O989" s="122"/>
    </row>
    <row r="990" spans="1:15" s="166" customFormat="1" x14ac:dyDescent="0.3">
      <c r="A990" s="113">
        <f t="shared" si="30"/>
        <v>981</v>
      </c>
      <c r="B990" s="114"/>
      <c r="C990" s="115"/>
      <c r="D990" s="116"/>
      <c r="E990" s="117"/>
      <c r="F990" s="118"/>
      <c r="G990" s="105" t="str">
        <f t="shared" si="31"/>
        <v/>
      </c>
      <c r="H990" s="117"/>
      <c r="I990" s="122"/>
      <c r="J990" s="165"/>
      <c r="K990" s="122"/>
      <c r="L990" s="120"/>
      <c r="M990" s="120"/>
      <c r="N990" s="123"/>
      <c r="O990" s="122"/>
    </row>
    <row r="991" spans="1:15" s="166" customFormat="1" x14ac:dyDescent="0.3">
      <c r="A991" s="113">
        <f t="shared" si="30"/>
        <v>982</v>
      </c>
      <c r="B991" s="114"/>
      <c r="C991" s="115"/>
      <c r="D991" s="116"/>
      <c r="E991" s="117"/>
      <c r="F991" s="118"/>
      <c r="G991" s="105" t="str">
        <f t="shared" si="31"/>
        <v/>
      </c>
      <c r="H991" s="117"/>
      <c r="I991" s="122"/>
      <c r="J991" s="165"/>
      <c r="K991" s="122"/>
      <c r="L991" s="120"/>
      <c r="M991" s="120"/>
      <c r="N991" s="123"/>
      <c r="O991" s="122"/>
    </row>
    <row r="992" spans="1:15" s="166" customFormat="1" x14ac:dyDescent="0.3">
      <c r="A992" s="113">
        <f t="shared" si="30"/>
        <v>983</v>
      </c>
      <c r="B992" s="114"/>
      <c r="C992" s="115"/>
      <c r="D992" s="116"/>
      <c r="E992" s="117"/>
      <c r="F992" s="118"/>
      <c r="G992" s="105" t="str">
        <f t="shared" si="31"/>
        <v/>
      </c>
      <c r="H992" s="117"/>
      <c r="I992" s="122"/>
      <c r="J992" s="165"/>
      <c r="K992" s="122"/>
      <c r="L992" s="120"/>
      <c r="M992" s="120"/>
      <c r="N992" s="123"/>
      <c r="O992" s="122"/>
    </row>
    <row r="993" spans="1:15" s="166" customFormat="1" x14ac:dyDescent="0.3">
      <c r="A993" s="113">
        <f t="shared" si="30"/>
        <v>984</v>
      </c>
      <c r="B993" s="114"/>
      <c r="C993" s="115"/>
      <c r="D993" s="116"/>
      <c r="E993" s="117"/>
      <c r="F993" s="118"/>
      <c r="G993" s="105" t="str">
        <f t="shared" si="31"/>
        <v/>
      </c>
      <c r="H993" s="117"/>
      <c r="I993" s="122"/>
      <c r="J993" s="165"/>
      <c r="K993" s="122"/>
      <c r="L993" s="120"/>
      <c r="M993" s="120"/>
      <c r="N993" s="123"/>
      <c r="O993" s="122"/>
    </row>
    <row r="994" spans="1:15" s="166" customFormat="1" x14ac:dyDescent="0.3">
      <c r="A994" s="113">
        <f t="shared" si="30"/>
        <v>985</v>
      </c>
      <c r="B994" s="114"/>
      <c r="C994" s="115"/>
      <c r="D994" s="116"/>
      <c r="E994" s="117"/>
      <c r="F994" s="118"/>
      <c r="G994" s="105" t="str">
        <f t="shared" si="31"/>
        <v/>
      </c>
      <c r="H994" s="117"/>
      <c r="I994" s="122"/>
      <c r="J994" s="165"/>
      <c r="K994" s="122"/>
      <c r="L994" s="120"/>
      <c r="M994" s="120"/>
      <c r="N994" s="123"/>
      <c r="O994" s="122"/>
    </row>
    <row r="995" spans="1:15" s="166" customFormat="1" x14ac:dyDescent="0.3">
      <c r="A995" s="113">
        <f t="shared" si="30"/>
        <v>986</v>
      </c>
      <c r="B995" s="114"/>
      <c r="C995" s="115"/>
      <c r="D995" s="116"/>
      <c r="E995" s="117"/>
      <c r="F995" s="118"/>
      <c r="G995" s="105" t="str">
        <f t="shared" si="31"/>
        <v/>
      </c>
      <c r="H995" s="117"/>
      <c r="I995" s="122"/>
      <c r="J995" s="165"/>
      <c r="K995" s="122"/>
      <c r="L995" s="120"/>
      <c r="M995" s="120"/>
      <c r="N995" s="123"/>
      <c r="O995" s="122"/>
    </row>
    <row r="996" spans="1:15" s="166" customFormat="1" x14ac:dyDescent="0.3">
      <c r="A996" s="113">
        <f t="shared" si="30"/>
        <v>987</v>
      </c>
      <c r="B996" s="114"/>
      <c r="C996" s="115"/>
      <c r="D996" s="116"/>
      <c r="E996" s="117"/>
      <c r="F996" s="118"/>
      <c r="G996" s="105" t="str">
        <f t="shared" si="31"/>
        <v/>
      </c>
      <c r="H996" s="117"/>
      <c r="I996" s="122"/>
      <c r="J996" s="165"/>
      <c r="K996" s="122"/>
      <c r="L996" s="120"/>
      <c r="M996" s="120"/>
      <c r="N996" s="123"/>
      <c r="O996" s="122"/>
    </row>
    <row r="997" spans="1:15" s="166" customFormat="1" x14ac:dyDescent="0.3">
      <c r="A997" s="113">
        <f t="shared" si="30"/>
        <v>988</v>
      </c>
      <c r="B997" s="114"/>
      <c r="C997" s="115"/>
      <c r="D997" s="116"/>
      <c r="E997" s="117"/>
      <c r="F997" s="118"/>
      <c r="G997" s="105" t="str">
        <f t="shared" si="31"/>
        <v/>
      </c>
      <c r="H997" s="117"/>
      <c r="I997" s="122"/>
      <c r="J997" s="165"/>
      <c r="K997" s="122"/>
      <c r="L997" s="120"/>
      <c r="M997" s="120"/>
      <c r="N997" s="123"/>
      <c r="O997" s="122"/>
    </row>
    <row r="998" spans="1:15" s="166" customFormat="1" x14ac:dyDescent="0.3">
      <c r="A998" s="113">
        <f t="shared" si="30"/>
        <v>989</v>
      </c>
      <c r="B998" s="114"/>
      <c r="C998" s="115"/>
      <c r="D998" s="116"/>
      <c r="E998" s="117"/>
      <c r="F998" s="118"/>
      <c r="G998" s="105" t="str">
        <f t="shared" si="31"/>
        <v/>
      </c>
      <c r="H998" s="117"/>
      <c r="I998" s="122"/>
      <c r="J998" s="165"/>
      <c r="K998" s="122"/>
      <c r="L998" s="120"/>
      <c r="M998" s="120"/>
      <c r="N998" s="123"/>
      <c r="O998" s="122"/>
    </row>
    <row r="999" spans="1:15" s="166" customFormat="1" x14ac:dyDescent="0.3">
      <c r="A999" s="113">
        <f t="shared" si="30"/>
        <v>990</v>
      </c>
      <c r="B999" s="114"/>
      <c r="C999" s="115"/>
      <c r="D999" s="116"/>
      <c r="E999" s="117"/>
      <c r="F999" s="118"/>
      <c r="G999" s="105" t="str">
        <f t="shared" si="31"/>
        <v/>
      </c>
      <c r="H999" s="117"/>
      <c r="I999" s="122"/>
      <c r="J999" s="165"/>
      <c r="K999" s="122"/>
      <c r="L999" s="120"/>
      <c r="M999" s="120"/>
      <c r="N999" s="123"/>
      <c r="O999" s="122"/>
    </row>
    <row r="1000" spans="1:15" s="166" customFormat="1" x14ac:dyDescent="0.3">
      <c r="A1000" s="113">
        <f t="shared" si="30"/>
        <v>991</v>
      </c>
      <c r="B1000" s="114"/>
      <c r="C1000" s="115"/>
      <c r="D1000" s="116"/>
      <c r="E1000" s="117"/>
      <c r="F1000" s="118"/>
      <c r="G1000" s="105" t="str">
        <f t="shared" si="31"/>
        <v/>
      </c>
      <c r="H1000" s="117"/>
      <c r="I1000" s="122"/>
      <c r="J1000" s="165"/>
      <c r="K1000" s="122"/>
      <c r="L1000" s="120"/>
      <c r="M1000" s="120"/>
      <c r="N1000" s="123"/>
      <c r="O1000" s="109"/>
    </row>
    <row r="1001" spans="1:15" s="166" customFormat="1" x14ac:dyDescent="0.3">
      <c r="A1001" s="113">
        <f t="shared" si="30"/>
        <v>992</v>
      </c>
      <c r="B1001" s="114"/>
      <c r="C1001" s="115"/>
      <c r="D1001" s="116"/>
      <c r="E1001" s="117"/>
      <c r="F1001" s="118"/>
      <c r="G1001" s="105" t="str">
        <f t="shared" si="31"/>
        <v/>
      </c>
      <c r="H1001" s="117"/>
      <c r="I1001" s="122"/>
      <c r="J1001" s="165"/>
      <c r="K1001" s="122"/>
      <c r="L1001" s="120"/>
      <c r="M1001" s="120"/>
      <c r="N1001" s="123"/>
      <c r="O1001" s="122"/>
    </row>
    <row r="1002" spans="1:15" s="166" customFormat="1" x14ac:dyDescent="0.3">
      <c r="A1002" s="113">
        <f t="shared" si="30"/>
        <v>993</v>
      </c>
      <c r="B1002" s="114"/>
      <c r="C1002" s="115"/>
      <c r="D1002" s="116"/>
      <c r="E1002" s="117"/>
      <c r="F1002" s="118"/>
      <c r="G1002" s="105" t="str">
        <f t="shared" si="31"/>
        <v/>
      </c>
      <c r="H1002" s="117"/>
      <c r="I1002" s="122"/>
      <c r="J1002" s="165"/>
      <c r="K1002" s="122"/>
      <c r="L1002" s="120"/>
      <c r="M1002" s="120"/>
      <c r="N1002" s="123"/>
      <c r="O1002" s="122"/>
    </row>
    <row r="1003" spans="1:15" s="166" customFormat="1" x14ac:dyDescent="0.3">
      <c r="A1003" s="113">
        <f t="shared" si="30"/>
        <v>994</v>
      </c>
      <c r="B1003" s="114"/>
      <c r="C1003" s="115"/>
      <c r="D1003" s="116"/>
      <c r="E1003" s="117"/>
      <c r="F1003" s="118"/>
      <c r="G1003" s="105" t="str">
        <f t="shared" si="31"/>
        <v/>
      </c>
      <c r="H1003" s="117"/>
      <c r="I1003" s="122"/>
      <c r="J1003" s="165"/>
      <c r="K1003" s="122"/>
      <c r="L1003" s="120"/>
      <c r="M1003" s="120"/>
      <c r="N1003" s="123"/>
      <c r="O1003" s="122"/>
    </row>
    <row r="1004" spans="1:15" s="166" customFormat="1" x14ac:dyDescent="0.3">
      <c r="A1004" s="113">
        <f t="shared" si="30"/>
        <v>995</v>
      </c>
      <c r="B1004" s="114"/>
      <c r="C1004" s="115"/>
      <c r="D1004" s="116"/>
      <c r="E1004" s="117"/>
      <c r="F1004" s="118"/>
      <c r="G1004" s="105" t="str">
        <f t="shared" si="31"/>
        <v/>
      </c>
      <c r="H1004" s="117"/>
      <c r="I1004" s="122"/>
      <c r="J1004" s="165"/>
      <c r="K1004" s="122"/>
      <c r="L1004" s="120"/>
      <c r="M1004" s="120"/>
      <c r="N1004" s="123"/>
      <c r="O1004" s="122"/>
    </row>
    <row r="1005" spans="1:15" s="166" customFormat="1" x14ac:dyDescent="0.3">
      <c r="A1005" s="113">
        <f t="shared" si="30"/>
        <v>996</v>
      </c>
      <c r="B1005" s="114"/>
      <c r="C1005" s="115"/>
      <c r="D1005" s="116"/>
      <c r="E1005" s="117"/>
      <c r="F1005" s="118"/>
      <c r="G1005" s="105" t="str">
        <f t="shared" si="31"/>
        <v/>
      </c>
      <c r="H1005" s="117"/>
      <c r="I1005" s="122"/>
      <c r="J1005" s="165"/>
      <c r="K1005" s="122"/>
      <c r="L1005" s="120"/>
      <c r="M1005" s="120"/>
      <c r="N1005" s="123"/>
      <c r="O1005" s="122"/>
    </row>
    <row r="1006" spans="1:15" s="166" customFormat="1" x14ac:dyDescent="0.3">
      <c r="A1006" s="113">
        <f t="shared" si="30"/>
        <v>997</v>
      </c>
      <c r="B1006" s="114"/>
      <c r="C1006" s="115"/>
      <c r="D1006" s="116"/>
      <c r="E1006" s="117"/>
      <c r="F1006" s="118"/>
      <c r="G1006" s="105" t="str">
        <f t="shared" si="31"/>
        <v/>
      </c>
      <c r="H1006" s="117"/>
      <c r="I1006" s="122"/>
      <c r="J1006" s="165"/>
      <c r="K1006" s="122"/>
      <c r="L1006" s="120"/>
      <c r="M1006" s="120"/>
      <c r="N1006" s="123"/>
      <c r="O1006" s="122"/>
    </row>
    <row r="1007" spans="1:15" s="166" customFormat="1" x14ac:dyDescent="0.3">
      <c r="A1007" s="113">
        <f t="shared" si="30"/>
        <v>998</v>
      </c>
      <c r="B1007" s="114"/>
      <c r="C1007" s="115"/>
      <c r="D1007" s="116"/>
      <c r="E1007" s="117"/>
      <c r="F1007" s="118"/>
      <c r="G1007" s="105" t="str">
        <f t="shared" si="31"/>
        <v/>
      </c>
      <c r="H1007" s="117"/>
      <c r="I1007" s="122"/>
      <c r="J1007" s="165"/>
      <c r="K1007" s="122"/>
      <c r="L1007" s="120"/>
      <c r="M1007" s="120"/>
      <c r="N1007" s="123"/>
      <c r="O1007" s="122"/>
    </row>
    <row r="1008" spans="1:15" s="166" customFormat="1" x14ac:dyDescent="0.3">
      <c r="A1008" s="113">
        <f t="shared" si="30"/>
        <v>999</v>
      </c>
      <c r="B1008" s="114"/>
      <c r="C1008" s="115"/>
      <c r="D1008" s="116"/>
      <c r="E1008" s="117"/>
      <c r="F1008" s="118"/>
      <c r="G1008" s="105" t="str">
        <f t="shared" si="31"/>
        <v/>
      </c>
      <c r="H1008" s="117"/>
      <c r="I1008" s="122"/>
      <c r="J1008" s="165"/>
      <c r="K1008" s="122"/>
      <c r="L1008" s="120"/>
      <c r="M1008" s="120"/>
      <c r="N1008" s="123"/>
      <c r="O1008" s="122"/>
    </row>
    <row r="1009" spans="1:15" s="166" customFormat="1" x14ac:dyDescent="0.3">
      <c r="A1009" s="113">
        <f t="shared" si="30"/>
        <v>1000</v>
      </c>
      <c r="B1009" s="114"/>
      <c r="C1009" s="115"/>
      <c r="D1009" s="116"/>
      <c r="E1009" s="117"/>
      <c r="F1009" s="118"/>
      <c r="G1009" s="105" t="str">
        <f t="shared" si="31"/>
        <v/>
      </c>
      <c r="H1009" s="117"/>
      <c r="I1009" s="122"/>
      <c r="J1009" s="165"/>
      <c r="K1009" s="122"/>
      <c r="L1009" s="120"/>
      <c r="M1009" s="120"/>
      <c r="N1009" s="123"/>
      <c r="O1009" s="122"/>
    </row>
    <row r="1010" spans="1:15" s="166" customFormat="1" x14ac:dyDescent="0.3">
      <c r="A1010" s="113">
        <f t="shared" si="30"/>
        <v>1001</v>
      </c>
      <c r="B1010" s="114"/>
      <c r="C1010" s="115"/>
      <c r="D1010" s="116"/>
      <c r="E1010" s="117"/>
      <c r="F1010" s="118"/>
      <c r="G1010" s="105" t="str">
        <f t="shared" si="31"/>
        <v/>
      </c>
      <c r="H1010" s="117"/>
      <c r="I1010" s="122"/>
      <c r="J1010" s="165"/>
      <c r="K1010" s="122"/>
      <c r="L1010" s="120"/>
      <c r="M1010" s="120"/>
      <c r="N1010" s="123"/>
      <c r="O1010" s="122"/>
    </row>
    <row r="1011" spans="1:15" s="166" customFormat="1" x14ac:dyDescent="0.3">
      <c r="A1011" s="113">
        <f t="shared" si="30"/>
        <v>1002</v>
      </c>
      <c r="B1011" s="114"/>
      <c r="C1011" s="115"/>
      <c r="D1011" s="116"/>
      <c r="E1011" s="117"/>
      <c r="F1011" s="118"/>
      <c r="G1011" s="105" t="str">
        <f t="shared" si="31"/>
        <v/>
      </c>
      <c r="H1011" s="117"/>
      <c r="I1011" s="122"/>
      <c r="J1011" s="165"/>
      <c r="K1011" s="122"/>
      <c r="L1011" s="120"/>
      <c r="M1011" s="120"/>
      <c r="N1011" s="123"/>
      <c r="O1011" s="122"/>
    </row>
    <row r="1012" spans="1:15" s="166" customFormat="1" x14ac:dyDescent="0.3">
      <c r="A1012" s="113">
        <f t="shared" si="30"/>
        <v>1003</v>
      </c>
      <c r="B1012" s="114"/>
      <c r="C1012" s="115"/>
      <c r="D1012" s="116"/>
      <c r="E1012" s="117"/>
      <c r="F1012" s="118"/>
      <c r="G1012" s="105" t="str">
        <f t="shared" si="31"/>
        <v/>
      </c>
      <c r="H1012" s="117"/>
      <c r="I1012" s="122"/>
      <c r="J1012" s="165"/>
      <c r="K1012" s="122"/>
      <c r="L1012" s="120"/>
      <c r="M1012" s="120"/>
      <c r="N1012" s="123"/>
      <c r="O1012" s="122"/>
    </row>
    <row r="1013" spans="1:15" s="166" customFormat="1" x14ac:dyDescent="0.3">
      <c r="A1013" s="113">
        <f t="shared" si="30"/>
        <v>1004</v>
      </c>
      <c r="B1013" s="114"/>
      <c r="C1013" s="115"/>
      <c r="D1013" s="116"/>
      <c r="E1013" s="117"/>
      <c r="F1013" s="118"/>
      <c r="G1013" s="105" t="str">
        <f t="shared" si="31"/>
        <v/>
      </c>
      <c r="H1013" s="117"/>
      <c r="I1013" s="122"/>
      <c r="J1013" s="165"/>
      <c r="K1013" s="122"/>
      <c r="L1013" s="120"/>
      <c r="M1013" s="120"/>
      <c r="N1013" s="123"/>
      <c r="O1013" s="122"/>
    </row>
    <row r="1014" spans="1:15" s="166" customFormat="1" x14ac:dyDescent="0.3">
      <c r="A1014" s="113">
        <f t="shared" si="30"/>
        <v>1005</v>
      </c>
      <c r="B1014" s="114"/>
      <c r="C1014" s="115"/>
      <c r="D1014" s="116"/>
      <c r="E1014" s="117"/>
      <c r="F1014" s="118"/>
      <c r="G1014" s="105" t="str">
        <f t="shared" si="31"/>
        <v/>
      </c>
      <c r="H1014" s="117"/>
      <c r="I1014" s="122"/>
      <c r="J1014" s="165"/>
      <c r="K1014" s="122"/>
      <c r="L1014" s="120"/>
      <c r="M1014" s="120"/>
      <c r="N1014" s="123"/>
      <c r="O1014" s="122"/>
    </row>
    <row r="1015" spans="1:15" s="166" customFormat="1" x14ac:dyDescent="0.3">
      <c r="A1015" s="113">
        <f t="shared" si="30"/>
        <v>1006</v>
      </c>
      <c r="B1015" s="114"/>
      <c r="C1015" s="115"/>
      <c r="D1015" s="116"/>
      <c r="E1015" s="117"/>
      <c r="F1015" s="118"/>
      <c r="G1015" s="105" t="str">
        <f t="shared" si="31"/>
        <v/>
      </c>
      <c r="H1015" s="117"/>
      <c r="I1015" s="122"/>
      <c r="J1015" s="165"/>
      <c r="K1015" s="122"/>
      <c r="L1015" s="120"/>
      <c r="M1015" s="120"/>
      <c r="N1015" s="123"/>
      <c r="O1015" s="122"/>
    </row>
    <row r="1016" spans="1:15" s="166" customFormat="1" x14ac:dyDescent="0.3">
      <c r="A1016" s="113">
        <f t="shared" si="30"/>
        <v>1007</v>
      </c>
      <c r="B1016" s="114"/>
      <c r="C1016" s="115"/>
      <c r="D1016" s="116"/>
      <c r="E1016" s="117"/>
      <c r="F1016" s="118"/>
      <c r="G1016" s="105" t="str">
        <f t="shared" si="31"/>
        <v/>
      </c>
      <c r="H1016" s="117"/>
      <c r="I1016" s="122"/>
      <c r="J1016" s="165"/>
      <c r="K1016" s="122"/>
      <c r="L1016" s="120"/>
      <c r="M1016" s="120"/>
      <c r="N1016" s="123"/>
      <c r="O1016" s="122"/>
    </row>
    <row r="1017" spans="1:15" s="166" customFormat="1" x14ac:dyDescent="0.3">
      <c r="A1017" s="113">
        <f t="shared" si="30"/>
        <v>1008</v>
      </c>
      <c r="B1017" s="114"/>
      <c r="C1017" s="115"/>
      <c r="D1017" s="116"/>
      <c r="E1017" s="117"/>
      <c r="F1017" s="118"/>
      <c r="G1017" s="105" t="str">
        <f t="shared" si="31"/>
        <v/>
      </c>
      <c r="H1017" s="117"/>
      <c r="I1017" s="122"/>
      <c r="J1017" s="165"/>
      <c r="K1017" s="122"/>
      <c r="L1017" s="120"/>
      <c r="M1017" s="120"/>
      <c r="N1017" s="123"/>
      <c r="O1017" s="122"/>
    </row>
    <row r="1018" spans="1:15" s="166" customFormat="1" x14ac:dyDescent="0.3">
      <c r="A1018" s="113">
        <f t="shared" si="30"/>
        <v>1009</v>
      </c>
      <c r="B1018" s="114"/>
      <c r="C1018" s="115"/>
      <c r="D1018" s="116"/>
      <c r="E1018" s="117"/>
      <c r="F1018" s="118"/>
      <c r="G1018" s="105" t="str">
        <f t="shared" si="31"/>
        <v/>
      </c>
      <c r="H1018" s="117"/>
      <c r="I1018" s="122"/>
      <c r="J1018" s="165"/>
      <c r="K1018" s="122"/>
      <c r="L1018" s="120"/>
      <c r="M1018" s="120"/>
      <c r="N1018" s="123"/>
      <c r="O1018" s="109"/>
    </row>
    <row r="1019" spans="1:15" s="166" customFormat="1" x14ac:dyDescent="0.3">
      <c r="A1019" s="113">
        <f t="shared" si="30"/>
        <v>1010</v>
      </c>
      <c r="B1019" s="114"/>
      <c r="C1019" s="115"/>
      <c r="D1019" s="116"/>
      <c r="E1019" s="117"/>
      <c r="F1019" s="118"/>
      <c r="G1019" s="105" t="str">
        <f t="shared" si="31"/>
        <v/>
      </c>
      <c r="H1019" s="117"/>
      <c r="I1019" s="122"/>
      <c r="J1019" s="165"/>
      <c r="K1019" s="122"/>
      <c r="L1019" s="120"/>
      <c r="M1019" s="120"/>
      <c r="N1019" s="123"/>
      <c r="O1019" s="122"/>
    </row>
    <row r="1020" spans="1:15" s="166" customFormat="1" x14ac:dyDescent="0.3">
      <c r="A1020" s="113">
        <f t="shared" si="30"/>
        <v>1011</v>
      </c>
      <c r="B1020" s="114"/>
      <c r="C1020" s="115"/>
      <c r="D1020" s="116"/>
      <c r="E1020" s="117"/>
      <c r="F1020" s="118"/>
      <c r="G1020" s="105" t="str">
        <f t="shared" si="31"/>
        <v/>
      </c>
      <c r="H1020" s="117"/>
      <c r="I1020" s="122"/>
      <c r="J1020" s="165"/>
      <c r="K1020" s="122"/>
      <c r="L1020" s="120"/>
      <c r="M1020" s="120"/>
      <c r="N1020" s="123"/>
      <c r="O1020" s="122"/>
    </row>
    <row r="1021" spans="1:15" s="166" customFormat="1" x14ac:dyDescent="0.3">
      <c r="A1021" s="113">
        <f t="shared" si="30"/>
        <v>1012</v>
      </c>
      <c r="B1021" s="114"/>
      <c r="C1021" s="115"/>
      <c r="D1021" s="116"/>
      <c r="E1021" s="117"/>
      <c r="F1021" s="118"/>
      <c r="G1021" s="105" t="str">
        <f t="shared" si="31"/>
        <v/>
      </c>
      <c r="H1021" s="117"/>
      <c r="I1021" s="122"/>
      <c r="J1021" s="165"/>
      <c r="K1021" s="122"/>
      <c r="L1021" s="120"/>
      <c r="M1021" s="120"/>
      <c r="N1021" s="123"/>
      <c r="O1021" s="109"/>
    </row>
    <row r="1022" spans="1:15" s="166" customFormat="1" x14ac:dyDescent="0.3">
      <c r="A1022" s="113">
        <f t="shared" si="30"/>
        <v>1013</v>
      </c>
      <c r="B1022" s="114"/>
      <c r="C1022" s="115"/>
      <c r="D1022" s="116"/>
      <c r="E1022" s="117"/>
      <c r="F1022" s="118"/>
      <c r="G1022" s="105" t="str">
        <f t="shared" si="31"/>
        <v/>
      </c>
      <c r="H1022" s="117"/>
      <c r="I1022" s="122"/>
      <c r="J1022" s="165"/>
      <c r="K1022" s="122"/>
      <c r="L1022" s="120"/>
      <c r="M1022" s="120"/>
      <c r="N1022" s="123"/>
      <c r="O1022" s="109"/>
    </row>
    <row r="1023" spans="1:15" s="166" customFormat="1" x14ac:dyDescent="0.3">
      <c r="A1023" s="113">
        <f t="shared" si="30"/>
        <v>1014</v>
      </c>
      <c r="B1023" s="114"/>
      <c r="C1023" s="115"/>
      <c r="D1023" s="116"/>
      <c r="E1023" s="117"/>
      <c r="F1023" s="118"/>
      <c r="G1023" s="105" t="str">
        <f t="shared" si="31"/>
        <v/>
      </c>
      <c r="H1023" s="117"/>
      <c r="I1023" s="122"/>
      <c r="J1023" s="165"/>
      <c r="K1023" s="122"/>
      <c r="L1023" s="120"/>
      <c r="M1023" s="120"/>
      <c r="N1023" s="123"/>
      <c r="O1023" s="109"/>
    </row>
    <row r="1024" spans="1:15" s="166" customFormat="1" x14ac:dyDescent="0.3">
      <c r="A1024" s="113">
        <f t="shared" si="30"/>
        <v>1015</v>
      </c>
      <c r="B1024" s="114"/>
      <c r="C1024" s="115"/>
      <c r="D1024" s="116"/>
      <c r="E1024" s="117"/>
      <c r="F1024" s="118"/>
      <c r="G1024" s="105" t="str">
        <f t="shared" si="31"/>
        <v/>
      </c>
      <c r="H1024" s="117"/>
      <c r="I1024" s="122"/>
      <c r="J1024" s="165"/>
      <c r="K1024" s="122"/>
      <c r="L1024" s="120"/>
      <c r="M1024" s="120"/>
      <c r="N1024" s="123"/>
      <c r="O1024" s="109"/>
    </row>
    <row r="1025" spans="1:15" s="166" customFormat="1" x14ac:dyDescent="0.3">
      <c r="A1025" s="113">
        <f t="shared" si="30"/>
        <v>1016</v>
      </c>
      <c r="B1025" s="114"/>
      <c r="C1025" s="115"/>
      <c r="D1025" s="116"/>
      <c r="E1025" s="117"/>
      <c r="F1025" s="118"/>
      <c r="G1025" s="105" t="str">
        <f t="shared" si="31"/>
        <v/>
      </c>
      <c r="H1025" s="117"/>
      <c r="I1025" s="122"/>
      <c r="J1025" s="165"/>
      <c r="K1025" s="122"/>
      <c r="L1025" s="120"/>
      <c r="M1025" s="120"/>
      <c r="N1025" s="123"/>
      <c r="O1025" s="109"/>
    </row>
    <row r="1026" spans="1:15" s="166" customFormat="1" x14ac:dyDescent="0.3">
      <c r="A1026" s="113">
        <f t="shared" si="30"/>
        <v>1017</v>
      </c>
      <c r="B1026" s="114"/>
      <c r="C1026" s="115"/>
      <c r="D1026" s="116"/>
      <c r="E1026" s="117"/>
      <c r="F1026" s="118"/>
      <c r="G1026" s="105" t="str">
        <f t="shared" si="31"/>
        <v/>
      </c>
      <c r="H1026" s="117"/>
      <c r="I1026" s="122"/>
      <c r="J1026" s="165"/>
      <c r="K1026" s="122"/>
      <c r="L1026" s="120"/>
      <c r="M1026" s="120"/>
      <c r="N1026" s="123"/>
      <c r="O1026" s="109"/>
    </row>
    <row r="1027" spans="1:15" s="166" customFormat="1" x14ac:dyDescent="0.3">
      <c r="A1027" s="113">
        <f t="shared" si="30"/>
        <v>1018</v>
      </c>
      <c r="B1027" s="114"/>
      <c r="C1027" s="115"/>
      <c r="D1027" s="116"/>
      <c r="E1027" s="117"/>
      <c r="F1027" s="118"/>
      <c r="G1027" s="105" t="str">
        <f t="shared" si="31"/>
        <v/>
      </c>
      <c r="H1027" s="117"/>
      <c r="I1027" s="122"/>
      <c r="J1027" s="165"/>
      <c r="K1027" s="122"/>
      <c r="L1027" s="120"/>
      <c r="M1027" s="120"/>
      <c r="N1027" s="123"/>
      <c r="O1027" s="122"/>
    </row>
    <row r="1028" spans="1:15" s="166" customFormat="1" x14ac:dyDescent="0.3">
      <c r="A1028" s="113">
        <f t="shared" si="30"/>
        <v>1019</v>
      </c>
      <c r="B1028" s="114"/>
      <c r="C1028" s="115"/>
      <c r="D1028" s="116"/>
      <c r="E1028" s="117"/>
      <c r="F1028" s="118"/>
      <c r="G1028" s="105" t="str">
        <f t="shared" si="31"/>
        <v/>
      </c>
      <c r="H1028" s="117"/>
      <c r="I1028" s="122"/>
      <c r="J1028" s="165"/>
      <c r="K1028" s="122"/>
      <c r="L1028" s="120"/>
      <c r="M1028" s="120"/>
      <c r="N1028" s="123"/>
      <c r="O1028" s="109"/>
    </row>
    <row r="1029" spans="1:15" s="166" customFormat="1" x14ac:dyDescent="0.3">
      <c r="A1029" s="113">
        <f t="shared" si="30"/>
        <v>1020</v>
      </c>
      <c r="B1029" s="114"/>
      <c r="C1029" s="115"/>
      <c r="D1029" s="116"/>
      <c r="E1029" s="117"/>
      <c r="F1029" s="118"/>
      <c r="G1029" s="105" t="str">
        <f t="shared" si="31"/>
        <v/>
      </c>
      <c r="H1029" s="117"/>
      <c r="I1029" s="122"/>
      <c r="J1029" s="165"/>
      <c r="K1029" s="122"/>
      <c r="L1029" s="120"/>
      <c r="M1029" s="120"/>
      <c r="N1029" s="123"/>
      <c r="O1029" s="122"/>
    </row>
    <row r="1030" spans="1:15" s="166" customFormat="1" x14ac:dyDescent="0.3">
      <c r="A1030" s="113">
        <f t="shared" si="30"/>
        <v>1021</v>
      </c>
      <c r="B1030" s="114"/>
      <c r="C1030" s="115"/>
      <c r="D1030" s="116"/>
      <c r="E1030" s="117"/>
      <c r="F1030" s="118"/>
      <c r="G1030" s="105" t="str">
        <f t="shared" si="31"/>
        <v/>
      </c>
      <c r="H1030" s="117"/>
      <c r="I1030" s="122"/>
      <c r="J1030" s="165"/>
      <c r="K1030" s="122"/>
      <c r="L1030" s="120"/>
      <c r="M1030" s="120"/>
      <c r="N1030" s="123"/>
      <c r="O1030" s="109"/>
    </row>
    <row r="1031" spans="1:15" s="166" customFormat="1" x14ac:dyDescent="0.3">
      <c r="A1031" s="113">
        <f t="shared" si="30"/>
        <v>1022</v>
      </c>
      <c r="B1031" s="114"/>
      <c r="C1031" s="115"/>
      <c r="D1031" s="116"/>
      <c r="E1031" s="117"/>
      <c r="F1031" s="118"/>
      <c r="G1031" s="105" t="str">
        <f t="shared" si="31"/>
        <v/>
      </c>
      <c r="H1031" s="117"/>
      <c r="I1031" s="122"/>
      <c r="J1031" s="165"/>
      <c r="K1031" s="122"/>
      <c r="L1031" s="120"/>
      <c r="M1031" s="120"/>
      <c r="N1031" s="123"/>
      <c r="O1031" s="122"/>
    </row>
    <row r="1032" spans="1:15" s="166" customFormat="1" x14ac:dyDescent="0.3">
      <c r="A1032" s="113">
        <f t="shared" si="30"/>
        <v>1023</v>
      </c>
      <c r="B1032" s="114"/>
      <c r="C1032" s="115"/>
      <c r="D1032" s="116"/>
      <c r="E1032" s="117"/>
      <c r="F1032" s="118"/>
      <c r="G1032" s="105" t="str">
        <f t="shared" si="31"/>
        <v/>
      </c>
      <c r="H1032" s="117"/>
      <c r="I1032" s="122"/>
      <c r="J1032" s="165"/>
      <c r="K1032" s="122"/>
      <c r="L1032" s="120"/>
      <c r="M1032" s="120"/>
      <c r="N1032" s="123"/>
      <c r="O1032" s="122"/>
    </row>
    <row r="1033" spans="1:15" s="166" customFormat="1" x14ac:dyDescent="0.3">
      <c r="A1033" s="113">
        <f t="shared" si="30"/>
        <v>1024</v>
      </c>
      <c r="B1033" s="114"/>
      <c r="C1033" s="115"/>
      <c r="D1033" s="116"/>
      <c r="E1033" s="117"/>
      <c r="F1033" s="118"/>
      <c r="G1033" s="105" t="str">
        <f t="shared" si="31"/>
        <v/>
      </c>
      <c r="H1033" s="117"/>
      <c r="I1033" s="122"/>
      <c r="J1033" s="165"/>
      <c r="K1033" s="122"/>
      <c r="L1033" s="120"/>
      <c r="M1033" s="120"/>
      <c r="N1033" s="123"/>
      <c r="O1033" s="109"/>
    </row>
    <row r="1034" spans="1:15" s="166" customFormat="1" x14ac:dyDescent="0.3">
      <c r="A1034" s="113">
        <f t="shared" si="30"/>
        <v>1025</v>
      </c>
      <c r="B1034" s="114"/>
      <c r="C1034" s="115"/>
      <c r="D1034" s="116"/>
      <c r="E1034" s="117"/>
      <c r="F1034" s="118"/>
      <c r="G1034" s="105" t="str">
        <f t="shared" si="31"/>
        <v/>
      </c>
      <c r="H1034" s="117"/>
      <c r="I1034" s="122"/>
      <c r="J1034" s="165"/>
      <c r="K1034" s="122"/>
      <c r="L1034" s="120"/>
      <c r="M1034" s="120"/>
      <c r="N1034" s="123"/>
      <c r="O1034" s="109"/>
    </row>
    <row r="1035" spans="1:15" s="166" customFormat="1" x14ac:dyDescent="0.3">
      <c r="A1035" s="113">
        <f t="shared" ref="A1035:A1098" si="32">A1034+1</f>
        <v>1026</v>
      </c>
      <c r="B1035" s="114"/>
      <c r="C1035" s="115"/>
      <c r="D1035" s="116"/>
      <c r="E1035" s="117"/>
      <c r="F1035" s="118"/>
      <c r="G1035" s="105" t="str">
        <f t="shared" ref="G1035:G1098" si="33">IF(E1035&lt;&gt;"",IF(D1035&lt;&gt;"",D1035&amp;"-"&amp;E1035&amp;"-"&amp;TEXT(F1035,"000"),E1035&amp;"-"&amp;TEXT(F1035,"000")),"")</f>
        <v/>
      </c>
      <c r="H1035" s="117"/>
      <c r="I1035" s="122"/>
      <c r="J1035" s="165"/>
      <c r="K1035" s="122"/>
      <c r="L1035" s="120"/>
      <c r="M1035" s="120"/>
      <c r="N1035" s="123"/>
      <c r="O1035" s="109"/>
    </row>
    <row r="1036" spans="1:15" s="166" customFormat="1" x14ac:dyDescent="0.3">
      <c r="A1036" s="113">
        <f t="shared" si="32"/>
        <v>1027</v>
      </c>
      <c r="B1036" s="114"/>
      <c r="C1036" s="115"/>
      <c r="D1036" s="116"/>
      <c r="E1036" s="117"/>
      <c r="F1036" s="118"/>
      <c r="G1036" s="105" t="str">
        <f t="shared" si="33"/>
        <v/>
      </c>
      <c r="H1036" s="117"/>
      <c r="I1036" s="122"/>
      <c r="J1036" s="165"/>
      <c r="K1036" s="122"/>
      <c r="L1036" s="120"/>
      <c r="M1036" s="120"/>
      <c r="N1036" s="123"/>
      <c r="O1036" s="109"/>
    </row>
    <row r="1037" spans="1:15" s="166" customFormat="1" x14ac:dyDescent="0.3">
      <c r="A1037" s="113">
        <f t="shared" si="32"/>
        <v>1028</v>
      </c>
      <c r="B1037" s="114"/>
      <c r="C1037" s="115"/>
      <c r="D1037" s="116"/>
      <c r="E1037" s="117"/>
      <c r="F1037" s="118"/>
      <c r="G1037" s="105" t="str">
        <f t="shared" si="33"/>
        <v/>
      </c>
      <c r="H1037" s="117"/>
      <c r="I1037" s="122"/>
      <c r="J1037" s="165"/>
      <c r="K1037" s="122"/>
      <c r="L1037" s="120"/>
      <c r="M1037" s="120"/>
      <c r="N1037" s="123"/>
      <c r="O1037" s="109"/>
    </row>
    <row r="1038" spans="1:15" s="166" customFormat="1" x14ac:dyDescent="0.3">
      <c r="A1038" s="113">
        <f t="shared" si="32"/>
        <v>1029</v>
      </c>
      <c r="B1038" s="114"/>
      <c r="C1038" s="115"/>
      <c r="D1038" s="116"/>
      <c r="E1038" s="117"/>
      <c r="F1038" s="118"/>
      <c r="G1038" s="105" t="str">
        <f t="shared" si="33"/>
        <v/>
      </c>
      <c r="H1038" s="117"/>
      <c r="I1038" s="122"/>
      <c r="J1038" s="165"/>
      <c r="K1038" s="122"/>
      <c r="L1038" s="120"/>
      <c r="M1038" s="120"/>
      <c r="N1038" s="123"/>
      <c r="O1038" s="122"/>
    </row>
    <row r="1039" spans="1:15" s="166" customFormat="1" x14ac:dyDescent="0.3">
      <c r="A1039" s="113">
        <f t="shared" si="32"/>
        <v>1030</v>
      </c>
      <c r="B1039" s="114"/>
      <c r="C1039" s="115"/>
      <c r="D1039" s="116"/>
      <c r="E1039" s="117"/>
      <c r="F1039" s="118"/>
      <c r="G1039" s="105" t="str">
        <f t="shared" si="33"/>
        <v/>
      </c>
      <c r="H1039" s="117"/>
      <c r="I1039" s="122"/>
      <c r="J1039" s="165"/>
      <c r="K1039" s="122"/>
      <c r="L1039" s="120"/>
      <c r="M1039" s="120"/>
      <c r="N1039" s="123"/>
      <c r="O1039" s="122"/>
    </row>
    <row r="1040" spans="1:15" s="166" customFormat="1" x14ac:dyDescent="0.3">
      <c r="A1040" s="113">
        <f t="shared" si="32"/>
        <v>1031</v>
      </c>
      <c r="B1040" s="114"/>
      <c r="C1040" s="115"/>
      <c r="D1040" s="116"/>
      <c r="E1040" s="117"/>
      <c r="F1040" s="118"/>
      <c r="G1040" s="105" t="str">
        <f t="shared" si="33"/>
        <v/>
      </c>
      <c r="H1040" s="117"/>
      <c r="I1040" s="122"/>
      <c r="J1040" s="165"/>
      <c r="K1040" s="122"/>
      <c r="L1040" s="120"/>
      <c r="M1040" s="120"/>
      <c r="N1040" s="123"/>
      <c r="O1040" s="122"/>
    </row>
    <row r="1041" spans="1:15" s="166" customFormat="1" x14ac:dyDescent="0.3">
      <c r="A1041" s="113">
        <f t="shared" si="32"/>
        <v>1032</v>
      </c>
      <c r="B1041" s="114"/>
      <c r="C1041" s="115"/>
      <c r="D1041" s="116"/>
      <c r="E1041" s="117"/>
      <c r="F1041" s="118"/>
      <c r="G1041" s="105" t="str">
        <f t="shared" si="33"/>
        <v/>
      </c>
      <c r="H1041" s="117"/>
      <c r="I1041" s="122"/>
      <c r="J1041" s="165"/>
      <c r="K1041" s="122"/>
      <c r="L1041" s="120"/>
      <c r="M1041" s="120"/>
      <c r="N1041" s="123"/>
      <c r="O1041" s="122"/>
    </row>
    <row r="1042" spans="1:15" s="166" customFormat="1" x14ac:dyDescent="0.3">
      <c r="A1042" s="113">
        <f t="shared" si="32"/>
        <v>1033</v>
      </c>
      <c r="B1042" s="114"/>
      <c r="C1042" s="115"/>
      <c r="D1042" s="116"/>
      <c r="E1042" s="117"/>
      <c r="F1042" s="118"/>
      <c r="G1042" s="105" t="str">
        <f t="shared" si="33"/>
        <v/>
      </c>
      <c r="H1042" s="117"/>
      <c r="I1042" s="122"/>
      <c r="J1042" s="165"/>
      <c r="K1042" s="122"/>
      <c r="L1042" s="120"/>
      <c r="M1042" s="120"/>
      <c r="N1042" s="123"/>
      <c r="O1042" s="122"/>
    </row>
    <row r="1043" spans="1:15" s="166" customFormat="1" x14ac:dyDescent="0.3">
      <c r="A1043" s="113">
        <f t="shared" si="32"/>
        <v>1034</v>
      </c>
      <c r="B1043" s="114"/>
      <c r="C1043" s="115"/>
      <c r="D1043" s="116"/>
      <c r="E1043" s="117"/>
      <c r="F1043" s="118"/>
      <c r="G1043" s="105" t="str">
        <f t="shared" si="33"/>
        <v/>
      </c>
      <c r="H1043" s="117"/>
      <c r="I1043" s="122"/>
      <c r="J1043" s="165"/>
      <c r="K1043" s="122"/>
      <c r="L1043" s="120"/>
      <c r="M1043" s="120"/>
      <c r="N1043" s="123"/>
      <c r="O1043" s="122"/>
    </row>
    <row r="1044" spans="1:15" s="166" customFormat="1" x14ac:dyDescent="0.3">
      <c r="A1044" s="113">
        <f t="shared" si="32"/>
        <v>1035</v>
      </c>
      <c r="B1044" s="114"/>
      <c r="C1044" s="115"/>
      <c r="D1044" s="116"/>
      <c r="E1044" s="117"/>
      <c r="F1044" s="118"/>
      <c r="G1044" s="105" t="str">
        <f t="shared" si="33"/>
        <v/>
      </c>
      <c r="H1044" s="117"/>
      <c r="I1044" s="122"/>
      <c r="J1044" s="165"/>
      <c r="K1044" s="122"/>
      <c r="L1044" s="120"/>
      <c r="M1044" s="120"/>
      <c r="N1044" s="123"/>
      <c r="O1044" s="122"/>
    </row>
    <row r="1045" spans="1:15" s="166" customFormat="1" x14ac:dyDescent="0.3">
      <c r="A1045" s="113">
        <f t="shared" si="32"/>
        <v>1036</v>
      </c>
      <c r="B1045" s="114"/>
      <c r="C1045" s="115"/>
      <c r="D1045" s="116"/>
      <c r="E1045" s="117"/>
      <c r="F1045" s="118"/>
      <c r="G1045" s="105" t="str">
        <f t="shared" si="33"/>
        <v/>
      </c>
      <c r="H1045" s="117"/>
      <c r="I1045" s="122"/>
      <c r="J1045" s="165"/>
      <c r="K1045" s="122"/>
      <c r="L1045" s="120"/>
      <c r="M1045" s="120"/>
      <c r="N1045" s="123"/>
      <c r="O1045" s="122"/>
    </row>
    <row r="1046" spans="1:15" s="166" customFormat="1" x14ac:dyDescent="0.3">
      <c r="A1046" s="113">
        <f t="shared" si="32"/>
        <v>1037</v>
      </c>
      <c r="B1046" s="114"/>
      <c r="C1046" s="115"/>
      <c r="D1046" s="116"/>
      <c r="E1046" s="117"/>
      <c r="F1046" s="118"/>
      <c r="G1046" s="105" t="str">
        <f t="shared" si="33"/>
        <v/>
      </c>
      <c r="H1046" s="117"/>
      <c r="I1046" s="122"/>
      <c r="J1046" s="165"/>
      <c r="K1046" s="122"/>
      <c r="L1046" s="120"/>
      <c r="M1046" s="120"/>
      <c r="N1046" s="123"/>
      <c r="O1046" s="109"/>
    </row>
    <row r="1047" spans="1:15" s="166" customFormat="1" x14ac:dyDescent="0.3">
      <c r="A1047" s="113">
        <f t="shared" si="32"/>
        <v>1038</v>
      </c>
      <c r="B1047" s="114"/>
      <c r="C1047" s="115"/>
      <c r="D1047" s="116"/>
      <c r="E1047" s="117"/>
      <c r="F1047" s="118"/>
      <c r="G1047" s="105" t="str">
        <f t="shared" si="33"/>
        <v/>
      </c>
      <c r="H1047" s="117"/>
      <c r="I1047" s="122"/>
      <c r="J1047" s="165"/>
      <c r="K1047" s="122"/>
      <c r="L1047" s="120"/>
      <c r="M1047" s="120"/>
      <c r="N1047" s="123"/>
      <c r="O1047" s="109"/>
    </row>
    <row r="1048" spans="1:15" s="166" customFormat="1" x14ac:dyDescent="0.3">
      <c r="A1048" s="113">
        <f t="shared" si="32"/>
        <v>1039</v>
      </c>
      <c r="B1048" s="114"/>
      <c r="C1048" s="115"/>
      <c r="D1048" s="116"/>
      <c r="E1048" s="117"/>
      <c r="F1048" s="118"/>
      <c r="G1048" s="105" t="str">
        <f t="shared" si="33"/>
        <v/>
      </c>
      <c r="H1048" s="117"/>
      <c r="I1048" s="122"/>
      <c r="J1048" s="165"/>
      <c r="K1048" s="122"/>
      <c r="L1048" s="120"/>
      <c r="M1048" s="120"/>
      <c r="N1048" s="123"/>
      <c r="O1048" s="109"/>
    </row>
    <row r="1049" spans="1:15" s="166" customFormat="1" x14ac:dyDescent="0.3">
      <c r="A1049" s="113">
        <f t="shared" si="32"/>
        <v>1040</v>
      </c>
      <c r="B1049" s="114"/>
      <c r="C1049" s="115"/>
      <c r="D1049" s="116"/>
      <c r="E1049" s="117"/>
      <c r="F1049" s="118"/>
      <c r="G1049" s="105" t="str">
        <f t="shared" si="33"/>
        <v/>
      </c>
      <c r="H1049" s="117"/>
      <c r="I1049" s="122"/>
      <c r="J1049" s="165"/>
      <c r="K1049" s="122"/>
      <c r="L1049" s="120"/>
      <c r="M1049" s="120"/>
      <c r="N1049" s="123"/>
      <c r="O1049" s="122"/>
    </row>
    <row r="1050" spans="1:15" s="166" customFormat="1" x14ac:dyDescent="0.3">
      <c r="A1050" s="113">
        <f t="shared" si="32"/>
        <v>1041</v>
      </c>
      <c r="B1050" s="114"/>
      <c r="C1050" s="115"/>
      <c r="D1050" s="116"/>
      <c r="E1050" s="117"/>
      <c r="F1050" s="118"/>
      <c r="G1050" s="105" t="str">
        <f t="shared" si="33"/>
        <v/>
      </c>
      <c r="H1050" s="117"/>
      <c r="I1050" s="122"/>
      <c r="J1050" s="165"/>
      <c r="K1050" s="122"/>
      <c r="L1050" s="120"/>
      <c r="M1050" s="120"/>
      <c r="N1050" s="123"/>
      <c r="O1050" s="122"/>
    </row>
    <row r="1051" spans="1:15" s="166" customFormat="1" x14ac:dyDescent="0.3">
      <c r="A1051" s="113">
        <f t="shared" si="32"/>
        <v>1042</v>
      </c>
      <c r="B1051" s="114"/>
      <c r="C1051" s="115"/>
      <c r="D1051" s="116"/>
      <c r="E1051" s="117"/>
      <c r="F1051" s="118"/>
      <c r="G1051" s="105" t="str">
        <f t="shared" si="33"/>
        <v/>
      </c>
      <c r="H1051" s="117"/>
      <c r="I1051" s="122"/>
      <c r="J1051" s="165"/>
      <c r="K1051" s="122"/>
      <c r="L1051" s="120"/>
      <c r="M1051" s="120"/>
      <c r="N1051" s="123"/>
      <c r="O1051" s="122"/>
    </row>
    <row r="1052" spans="1:15" s="166" customFormat="1" x14ac:dyDescent="0.3">
      <c r="A1052" s="113">
        <f t="shared" si="32"/>
        <v>1043</v>
      </c>
      <c r="B1052" s="114"/>
      <c r="C1052" s="115"/>
      <c r="D1052" s="116"/>
      <c r="E1052" s="117"/>
      <c r="F1052" s="118"/>
      <c r="G1052" s="105" t="str">
        <f t="shared" si="33"/>
        <v/>
      </c>
      <c r="H1052" s="117"/>
      <c r="I1052" s="122"/>
      <c r="J1052" s="165"/>
      <c r="K1052" s="122"/>
      <c r="L1052" s="120"/>
      <c r="M1052" s="120"/>
      <c r="N1052" s="123"/>
      <c r="O1052" s="122"/>
    </row>
    <row r="1053" spans="1:15" s="166" customFormat="1" x14ac:dyDescent="0.3">
      <c r="A1053" s="113">
        <f t="shared" si="32"/>
        <v>1044</v>
      </c>
      <c r="B1053" s="114"/>
      <c r="C1053" s="115"/>
      <c r="D1053" s="116"/>
      <c r="E1053" s="117"/>
      <c r="F1053" s="118"/>
      <c r="G1053" s="105" t="str">
        <f t="shared" si="33"/>
        <v/>
      </c>
      <c r="H1053" s="117"/>
      <c r="I1053" s="122"/>
      <c r="J1053" s="165"/>
      <c r="K1053" s="122"/>
      <c r="L1053" s="120"/>
      <c r="M1053" s="120"/>
      <c r="N1053" s="123"/>
      <c r="O1053" s="122"/>
    </row>
    <row r="1054" spans="1:15" s="166" customFormat="1" x14ac:dyDescent="0.3">
      <c r="A1054" s="113">
        <f t="shared" si="32"/>
        <v>1045</v>
      </c>
      <c r="B1054" s="114"/>
      <c r="C1054" s="115"/>
      <c r="D1054" s="116"/>
      <c r="E1054" s="117"/>
      <c r="F1054" s="118"/>
      <c r="G1054" s="105" t="str">
        <f t="shared" si="33"/>
        <v/>
      </c>
      <c r="H1054" s="117"/>
      <c r="I1054" s="122"/>
      <c r="J1054" s="165"/>
      <c r="K1054" s="122"/>
      <c r="L1054" s="120"/>
      <c r="M1054" s="120"/>
      <c r="N1054" s="123"/>
      <c r="O1054" s="109"/>
    </row>
    <row r="1055" spans="1:15" s="166" customFormat="1" x14ac:dyDescent="0.3">
      <c r="A1055" s="113">
        <f t="shared" si="32"/>
        <v>1046</v>
      </c>
      <c r="B1055" s="114"/>
      <c r="C1055" s="115"/>
      <c r="D1055" s="116"/>
      <c r="E1055" s="117"/>
      <c r="F1055" s="118"/>
      <c r="G1055" s="105" t="str">
        <f t="shared" si="33"/>
        <v/>
      </c>
      <c r="H1055" s="117"/>
      <c r="I1055" s="122"/>
      <c r="J1055" s="165"/>
      <c r="K1055" s="122"/>
      <c r="L1055" s="120"/>
      <c r="M1055" s="120"/>
      <c r="N1055" s="123"/>
      <c r="O1055" s="122"/>
    </row>
    <row r="1056" spans="1:15" s="166" customFormat="1" x14ac:dyDescent="0.3">
      <c r="A1056" s="113">
        <f t="shared" si="32"/>
        <v>1047</v>
      </c>
      <c r="B1056" s="114"/>
      <c r="C1056" s="115"/>
      <c r="D1056" s="116"/>
      <c r="E1056" s="117"/>
      <c r="F1056" s="118"/>
      <c r="G1056" s="105" t="str">
        <f t="shared" si="33"/>
        <v/>
      </c>
      <c r="H1056" s="117"/>
      <c r="I1056" s="122"/>
      <c r="J1056" s="165"/>
      <c r="K1056" s="122"/>
      <c r="L1056" s="120"/>
      <c r="M1056" s="120"/>
      <c r="N1056" s="123"/>
      <c r="O1056" s="109"/>
    </row>
    <row r="1057" spans="1:15" s="166" customFormat="1" x14ac:dyDescent="0.3">
      <c r="A1057" s="113">
        <f t="shared" si="32"/>
        <v>1048</v>
      </c>
      <c r="B1057" s="114"/>
      <c r="C1057" s="115"/>
      <c r="D1057" s="116"/>
      <c r="E1057" s="117"/>
      <c r="F1057" s="118"/>
      <c r="G1057" s="105" t="str">
        <f t="shared" si="33"/>
        <v/>
      </c>
      <c r="H1057" s="117"/>
      <c r="I1057" s="122"/>
      <c r="J1057" s="165"/>
      <c r="K1057" s="122"/>
      <c r="L1057" s="120"/>
      <c r="M1057" s="120"/>
      <c r="N1057" s="123"/>
      <c r="O1057" s="109"/>
    </row>
    <row r="1058" spans="1:15" s="166" customFormat="1" x14ac:dyDescent="0.3">
      <c r="A1058" s="113">
        <f t="shared" si="32"/>
        <v>1049</v>
      </c>
      <c r="B1058" s="114"/>
      <c r="C1058" s="115"/>
      <c r="D1058" s="116"/>
      <c r="E1058" s="117"/>
      <c r="F1058" s="118"/>
      <c r="G1058" s="105" t="str">
        <f t="shared" si="33"/>
        <v/>
      </c>
      <c r="H1058" s="117"/>
      <c r="I1058" s="122"/>
      <c r="J1058" s="165"/>
      <c r="K1058" s="122"/>
      <c r="L1058" s="120"/>
      <c r="M1058" s="120"/>
      <c r="N1058" s="123"/>
      <c r="O1058" s="109"/>
    </row>
    <row r="1059" spans="1:15" s="166" customFormat="1" x14ac:dyDescent="0.3">
      <c r="A1059" s="113">
        <f t="shared" si="32"/>
        <v>1050</v>
      </c>
      <c r="B1059" s="114"/>
      <c r="C1059" s="115"/>
      <c r="D1059" s="116"/>
      <c r="E1059" s="117"/>
      <c r="F1059" s="118"/>
      <c r="G1059" s="105" t="str">
        <f t="shared" si="33"/>
        <v/>
      </c>
      <c r="H1059" s="117"/>
      <c r="I1059" s="122"/>
      <c r="J1059" s="165"/>
      <c r="K1059" s="122"/>
      <c r="L1059" s="120"/>
      <c r="M1059" s="120"/>
      <c r="N1059" s="123"/>
      <c r="O1059" s="109"/>
    </row>
    <row r="1060" spans="1:15" s="166" customFormat="1" x14ac:dyDescent="0.3">
      <c r="A1060" s="113">
        <f t="shared" si="32"/>
        <v>1051</v>
      </c>
      <c r="B1060" s="114"/>
      <c r="C1060" s="115"/>
      <c r="D1060" s="116"/>
      <c r="E1060" s="117"/>
      <c r="F1060" s="118"/>
      <c r="G1060" s="105" t="str">
        <f t="shared" si="33"/>
        <v/>
      </c>
      <c r="H1060" s="117"/>
      <c r="I1060" s="122"/>
      <c r="J1060" s="165"/>
      <c r="K1060" s="122"/>
      <c r="L1060" s="120"/>
      <c r="M1060" s="120"/>
      <c r="N1060" s="123"/>
      <c r="O1060" s="122"/>
    </row>
    <row r="1061" spans="1:15" s="166" customFormat="1" x14ac:dyDescent="0.3">
      <c r="A1061" s="113">
        <f t="shared" si="32"/>
        <v>1052</v>
      </c>
      <c r="B1061" s="114"/>
      <c r="C1061" s="115"/>
      <c r="D1061" s="116"/>
      <c r="E1061" s="117"/>
      <c r="F1061" s="118"/>
      <c r="G1061" s="105" t="str">
        <f t="shared" si="33"/>
        <v/>
      </c>
      <c r="H1061" s="117"/>
      <c r="I1061" s="122"/>
      <c r="J1061" s="165"/>
      <c r="K1061" s="122"/>
      <c r="L1061" s="120"/>
      <c r="M1061" s="120"/>
      <c r="N1061" s="123"/>
      <c r="O1061" s="122"/>
    </row>
    <row r="1062" spans="1:15" s="166" customFormat="1" x14ac:dyDescent="0.3">
      <c r="A1062" s="113">
        <f t="shared" si="32"/>
        <v>1053</v>
      </c>
      <c r="B1062" s="114"/>
      <c r="C1062" s="115"/>
      <c r="D1062" s="116"/>
      <c r="E1062" s="117"/>
      <c r="F1062" s="118"/>
      <c r="G1062" s="105" t="str">
        <f t="shared" si="33"/>
        <v/>
      </c>
      <c r="H1062" s="117"/>
      <c r="I1062" s="122"/>
      <c r="J1062" s="165"/>
      <c r="K1062" s="122"/>
      <c r="L1062" s="120"/>
      <c r="M1062" s="120"/>
      <c r="N1062" s="123"/>
      <c r="O1062" s="122"/>
    </row>
    <row r="1063" spans="1:15" s="166" customFormat="1" x14ac:dyDescent="0.3">
      <c r="A1063" s="113">
        <f t="shared" si="32"/>
        <v>1054</v>
      </c>
      <c r="B1063" s="114"/>
      <c r="C1063" s="115"/>
      <c r="D1063" s="116"/>
      <c r="E1063" s="117"/>
      <c r="F1063" s="118"/>
      <c r="G1063" s="105" t="str">
        <f t="shared" si="33"/>
        <v/>
      </c>
      <c r="H1063" s="117"/>
      <c r="I1063" s="122"/>
      <c r="J1063" s="165"/>
      <c r="K1063" s="122"/>
      <c r="L1063" s="120"/>
      <c r="M1063" s="120"/>
      <c r="N1063" s="123"/>
      <c r="O1063" s="122"/>
    </row>
    <row r="1064" spans="1:15" s="166" customFormat="1" x14ac:dyDescent="0.3">
      <c r="A1064" s="113">
        <f t="shared" si="32"/>
        <v>1055</v>
      </c>
      <c r="B1064" s="114"/>
      <c r="C1064" s="115"/>
      <c r="D1064" s="116"/>
      <c r="E1064" s="117"/>
      <c r="F1064" s="118"/>
      <c r="G1064" s="105" t="str">
        <f t="shared" si="33"/>
        <v/>
      </c>
      <c r="H1064" s="117"/>
      <c r="I1064" s="122"/>
      <c r="J1064" s="165"/>
      <c r="K1064" s="122"/>
      <c r="L1064" s="120"/>
      <c r="M1064" s="120"/>
      <c r="N1064" s="123"/>
      <c r="O1064" s="122"/>
    </row>
    <row r="1065" spans="1:15" s="166" customFormat="1" x14ac:dyDescent="0.3">
      <c r="A1065" s="113">
        <f t="shared" si="32"/>
        <v>1056</v>
      </c>
      <c r="B1065" s="114"/>
      <c r="C1065" s="115"/>
      <c r="D1065" s="116"/>
      <c r="E1065" s="117"/>
      <c r="F1065" s="118"/>
      <c r="G1065" s="105" t="str">
        <f t="shared" si="33"/>
        <v/>
      </c>
      <c r="H1065" s="117"/>
      <c r="I1065" s="122"/>
      <c r="J1065" s="165"/>
      <c r="K1065" s="122"/>
      <c r="L1065" s="120"/>
      <c r="M1065" s="120"/>
      <c r="N1065" s="123"/>
      <c r="O1065" s="122"/>
    </row>
    <row r="1066" spans="1:15" s="166" customFormat="1" x14ac:dyDescent="0.3">
      <c r="A1066" s="113">
        <f t="shared" si="32"/>
        <v>1057</v>
      </c>
      <c r="B1066" s="114"/>
      <c r="C1066" s="115"/>
      <c r="D1066" s="116"/>
      <c r="E1066" s="117"/>
      <c r="F1066" s="118"/>
      <c r="G1066" s="105" t="str">
        <f t="shared" si="33"/>
        <v/>
      </c>
      <c r="H1066" s="117"/>
      <c r="I1066" s="122"/>
      <c r="J1066" s="165"/>
      <c r="K1066" s="122"/>
      <c r="L1066" s="120"/>
      <c r="M1066" s="120"/>
      <c r="N1066" s="123"/>
      <c r="O1066" s="122"/>
    </row>
    <row r="1067" spans="1:15" s="166" customFormat="1" x14ac:dyDescent="0.3">
      <c r="A1067" s="113">
        <f t="shared" si="32"/>
        <v>1058</v>
      </c>
      <c r="B1067" s="114"/>
      <c r="C1067" s="115"/>
      <c r="D1067" s="116"/>
      <c r="E1067" s="117"/>
      <c r="F1067" s="118"/>
      <c r="G1067" s="105" t="str">
        <f t="shared" si="33"/>
        <v/>
      </c>
      <c r="H1067" s="117"/>
      <c r="I1067" s="122"/>
      <c r="J1067" s="165"/>
      <c r="K1067" s="122"/>
      <c r="L1067" s="120"/>
      <c r="M1067" s="120"/>
      <c r="N1067" s="123"/>
      <c r="O1067" s="122"/>
    </row>
    <row r="1068" spans="1:15" s="166" customFormat="1" x14ac:dyDescent="0.3">
      <c r="A1068" s="113">
        <f t="shared" si="32"/>
        <v>1059</v>
      </c>
      <c r="B1068" s="114"/>
      <c r="C1068" s="115"/>
      <c r="D1068" s="116"/>
      <c r="E1068" s="117"/>
      <c r="F1068" s="118"/>
      <c r="G1068" s="105" t="str">
        <f t="shared" si="33"/>
        <v/>
      </c>
      <c r="H1068" s="117"/>
      <c r="I1068" s="122"/>
      <c r="J1068" s="165"/>
      <c r="K1068" s="122"/>
      <c r="L1068" s="120"/>
      <c r="M1068" s="120"/>
      <c r="N1068" s="123"/>
      <c r="O1068" s="122"/>
    </row>
    <row r="1069" spans="1:15" s="166" customFormat="1" x14ac:dyDescent="0.3">
      <c r="A1069" s="113">
        <f t="shared" si="32"/>
        <v>1060</v>
      </c>
      <c r="B1069" s="114"/>
      <c r="C1069" s="115"/>
      <c r="D1069" s="116"/>
      <c r="E1069" s="117"/>
      <c r="F1069" s="118"/>
      <c r="G1069" s="105" t="str">
        <f t="shared" si="33"/>
        <v/>
      </c>
      <c r="H1069" s="117"/>
      <c r="I1069" s="122"/>
      <c r="J1069" s="165"/>
      <c r="K1069" s="122"/>
      <c r="L1069" s="120"/>
      <c r="M1069" s="120"/>
      <c r="N1069" s="123"/>
      <c r="O1069" s="122"/>
    </row>
    <row r="1070" spans="1:15" s="166" customFormat="1" x14ac:dyDescent="0.3">
      <c r="A1070" s="113">
        <f t="shared" si="32"/>
        <v>1061</v>
      </c>
      <c r="B1070" s="114"/>
      <c r="C1070" s="115"/>
      <c r="D1070" s="116"/>
      <c r="E1070" s="117"/>
      <c r="F1070" s="118"/>
      <c r="G1070" s="105" t="str">
        <f t="shared" si="33"/>
        <v/>
      </c>
      <c r="H1070" s="117"/>
      <c r="I1070" s="122"/>
      <c r="J1070" s="165"/>
      <c r="K1070" s="122"/>
      <c r="L1070" s="120"/>
      <c r="M1070" s="120"/>
      <c r="N1070" s="123"/>
      <c r="O1070" s="122"/>
    </row>
    <row r="1071" spans="1:15" s="166" customFormat="1" x14ac:dyDescent="0.3">
      <c r="A1071" s="113">
        <f t="shared" si="32"/>
        <v>1062</v>
      </c>
      <c r="B1071" s="114"/>
      <c r="C1071" s="115"/>
      <c r="D1071" s="116"/>
      <c r="E1071" s="117"/>
      <c r="F1071" s="118"/>
      <c r="G1071" s="105" t="str">
        <f t="shared" si="33"/>
        <v/>
      </c>
      <c r="H1071" s="117"/>
      <c r="I1071" s="122"/>
      <c r="J1071" s="165"/>
      <c r="K1071" s="122"/>
      <c r="L1071" s="120"/>
      <c r="M1071" s="120"/>
      <c r="N1071" s="123"/>
      <c r="O1071" s="122"/>
    </row>
    <row r="1072" spans="1:15" s="166" customFormat="1" x14ac:dyDescent="0.3">
      <c r="A1072" s="113">
        <f t="shared" si="32"/>
        <v>1063</v>
      </c>
      <c r="B1072" s="114"/>
      <c r="C1072" s="115"/>
      <c r="D1072" s="116"/>
      <c r="E1072" s="117"/>
      <c r="F1072" s="118"/>
      <c r="G1072" s="105" t="str">
        <f t="shared" si="33"/>
        <v/>
      </c>
      <c r="H1072" s="117"/>
      <c r="I1072" s="122"/>
      <c r="J1072" s="165"/>
      <c r="K1072" s="122"/>
      <c r="L1072" s="120"/>
      <c r="M1072" s="120"/>
      <c r="N1072" s="123"/>
      <c r="O1072" s="109"/>
    </row>
    <row r="1073" spans="1:15" s="166" customFormat="1" x14ac:dyDescent="0.3">
      <c r="A1073" s="113">
        <f t="shared" si="32"/>
        <v>1064</v>
      </c>
      <c r="B1073" s="114"/>
      <c r="C1073" s="115"/>
      <c r="D1073" s="116"/>
      <c r="E1073" s="117"/>
      <c r="F1073" s="118"/>
      <c r="G1073" s="105" t="str">
        <f t="shared" si="33"/>
        <v/>
      </c>
      <c r="H1073" s="117"/>
      <c r="I1073" s="122"/>
      <c r="J1073" s="165"/>
      <c r="K1073" s="122"/>
      <c r="L1073" s="120"/>
      <c r="M1073" s="120"/>
      <c r="N1073" s="123"/>
      <c r="O1073" s="122"/>
    </row>
    <row r="1074" spans="1:15" s="166" customFormat="1" x14ac:dyDescent="0.3">
      <c r="A1074" s="113">
        <f t="shared" si="32"/>
        <v>1065</v>
      </c>
      <c r="B1074" s="114"/>
      <c r="C1074" s="115"/>
      <c r="D1074" s="116"/>
      <c r="E1074" s="117"/>
      <c r="F1074" s="118"/>
      <c r="G1074" s="105" t="str">
        <f t="shared" si="33"/>
        <v/>
      </c>
      <c r="H1074" s="117"/>
      <c r="I1074" s="122"/>
      <c r="J1074" s="165"/>
      <c r="K1074" s="122"/>
      <c r="L1074" s="120"/>
      <c r="M1074" s="120"/>
      <c r="N1074" s="123"/>
      <c r="O1074" s="122"/>
    </row>
    <row r="1075" spans="1:15" s="166" customFormat="1" x14ac:dyDescent="0.3">
      <c r="A1075" s="113">
        <f t="shared" si="32"/>
        <v>1066</v>
      </c>
      <c r="B1075" s="114"/>
      <c r="C1075" s="115"/>
      <c r="D1075" s="116"/>
      <c r="E1075" s="117"/>
      <c r="F1075" s="118"/>
      <c r="G1075" s="105" t="str">
        <f t="shared" si="33"/>
        <v/>
      </c>
      <c r="H1075" s="117"/>
      <c r="I1075" s="122"/>
      <c r="J1075" s="165"/>
      <c r="K1075" s="122"/>
      <c r="L1075" s="120"/>
      <c r="M1075" s="120"/>
      <c r="N1075" s="123"/>
      <c r="O1075" s="122"/>
    </row>
    <row r="1076" spans="1:15" s="166" customFormat="1" x14ac:dyDescent="0.3">
      <c r="A1076" s="113">
        <f t="shared" si="32"/>
        <v>1067</v>
      </c>
      <c r="B1076" s="114"/>
      <c r="C1076" s="115"/>
      <c r="D1076" s="116"/>
      <c r="E1076" s="117"/>
      <c r="F1076" s="118"/>
      <c r="G1076" s="105" t="str">
        <f t="shared" si="33"/>
        <v/>
      </c>
      <c r="H1076" s="117"/>
      <c r="I1076" s="122"/>
      <c r="J1076" s="165"/>
      <c r="K1076" s="122"/>
      <c r="L1076" s="120"/>
      <c r="M1076" s="120"/>
      <c r="N1076" s="123"/>
      <c r="O1076" s="122"/>
    </row>
    <row r="1077" spans="1:15" s="166" customFormat="1" x14ac:dyDescent="0.3">
      <c r="A1077" s="113">
        <f t="shared" si="32"/>
        <v>1068</v>
      </c>
      <c r="B1077" s="114"/>
      <c r="C1077" s="115"/>
      <c r="D1077" s="116"/>
      <c r="E1077" s="117"/>
      <c r="F1077" s="118"/>
      <c r="G1077" s="105" t="str">
        <f t="shared" si="33"/>
        <v/>
      </c>
      <c r="H1077" s="117"/>
      <c r="I1077" s="122"/>
      <c r="J1077" s="165"/>
      <c r="K1077" s="122"/>
      <c r="L1077" s="120"/>
      <c r="M1077" s="120"/>
      <c r="N1077" s="123"/>
      <c r="O1077" s="122"/>
    </row>
    <row r="1078" spans="1:15" s="166" customFormat="1" x14ac:dyDescent="0.3">
      <c r="A1078" s="113">
        <f t="shared" si="32"/>
        <v>1069</v>
      </c>
      <c r="B1078" s="114"/>
      <c r="C1078" s="115"/>
      <c r="D1078" s="116"/>
      <c r="E1078" s="117"/>
      <c r="F1078" s="118"/>
      <c r="G1078" s="105" t="str">
        <f t="shared" si="33"/>
        <v/>
      </c>
      <c r="H1078" s="117"/>
      <c r="I1078" s="122"/>
      <c r="J1078" s="165"/>
      <c r="K1078" s="122"/>
      <c r="L1078" s="120"/>
      <c r="M1078" s="120"/>
      <c r="N1078" s="123"/>
      <c r="O1078" s="122"/>
    </row>
    <row r="1079" spans="1:15" s="166" customFormat="1" x14ac:dyDescent="0.3">
      <c r="A1079" s="113">
        <f t="shared" si="32"/>
        <v>1070</v>
      </c>
      <c r="B1079" s="114"/>
      <c r="C1079" s="115"/>
      <c r="D1079" s="116"/>
      <c r="E1079" s="117"/>
      <c r="F1079" s="118"/>
      <c r="G1079" s="105" t="str">
        <f t="shared" si="33"/>
        <v/>
      </c>
      <c r="H1079" s="117"/>
      <c r="I1079" s="122"/>
      <c r="J1079" s="165"/>
      <c r="K1079" s="122"/>
      <c r="L1079" s="120"/>
      <c r="M1079" s="120"/>
      <c r="N1079" s="123"/>
      <c r="O1079" s="122"/>
    </row>
    <row r="1080" spans="1:15" s="166" customFormat="1" x14ac:dyDescent="0.3">
      <c r="A1080" s="113">
        <f t="shared" si="32"/>
        <v>1071</v>
      </c>
      <c r="B1080" s="114"/>
      <c r="C1080" s="115"/>
      <c r="D1080" s="116"/>
      <c r="E1080" s="117"/>
      <c r="F1080" s="118"/>
      <c r="G1080" s="105" t="str">
        <f t="shared" si="33"/>
        <v/>
      </c>
      <c r="H1080" s="117"/>
      <c r="I1080" s="122"/>
      <c r="J1080" s="165"/>
      <c r="K1080" s="122"/>
      <c r="L1080" s="120"/>
      <c r="M1080" s="120"/>
      <c r="N1080" s="123"/>
      <c r="O1080" s="122"/>
    </row>
    <row r="1081" spans="1:15" s="166" customFormat="1" x14ac:dyDescent="0.3">
      <c r="A1081" s="113">
        <f t="shared" si="32"/>
        <v>1072</v>
      </c>
      <c r="B1081" s="114"/>
      <c r="C1081" s="115"/>
      <c r="D1081" s="116"/>
      <c r="E1081" s="117"/>
      <c r="F1081" s="118"/>
      <c r="G1081" s="105" t="str">
        <f t="shared" si="33"/>
        <v/>
      </c>
      <c r="H1081" s="117"/>
      <c r="I1081" s="122"/>
      <c r="J1081" s="165"/>
      <c r="K1081" s="122"/>
      <c r="L1081" s="120"/>
      <c r="M1081" s="120"/>
      <c r="N1081" s="123"/>
      <c r="O1081" s="122"/>
    </row>
    <row r="1082" spans="1:15" s="166" customFormat="1" x14ac:dyDescent="0.3">
      <c r="A1082" s="113">
        <f t="shared" si="32"/>
        <v>1073</v>
      </c>
      <c r="B1082" s="114"/>
      <c r="C1082" s="115"/>
      <c r="D1082" s="116"/>
      <c r="E1082" s="117"/>
      <c r="F1082" s="118"/>
      <c r="G1082" s="105" t="str">
        <f t="shared" si="33"/>
        <v/>
      </c>
      <c r="H1082" s="117"/>
      <c r="I1082" s="122"/>
      <c r="J1082" s="165"/>
      <c r="K1082" s="122"/>
      <c r="L1082" s="120"/>
      <c r="M1082" s="120"/>
      <c r="N1082" s="123"/>
      <c r="O1082" s="122"/>
    </row>
    <row r="1083" spans="1:15" s="166" customFormat="1" x14ac:dyDescent="0.3">
      <c r="A1083" s="113">
        <f t="shared" si="32"/>
        <v>1074</v>
      </c>
      <c r="B1083" s="114"/>
      <c r="C1083" s="115"/>
      <c r="D1083" s="116"/>
      <c r="E1083" s="117"/>
      <c r="F1083" s="118"/>
      <c r="G1083" s="105" t="str">
        <f t="shared" si="33"/>
        <v/>
      </c>
      <c r="H1083" s="117"/>
      <c r="I1083" s="122"/>
      <c r="J1083" s="165"/>
      <c r="K1083" s="122"/>
      <c r="L1083" s="120"/>
      <c r="M1083" s="120"/>
      <c r="N1083" s="123"/>
      <c r="O1083" s="122"/>
    </row>
    <row r="1084" spans="1:15" s="166" customFormat="1" x14ac:dyDescent="0.3">
      <c r="A1084" s="113">
        <f t="shared" si="32"/>
        <v>1075</v>
      </c>
      <c r="B1084" s="114"/>
      <c r="C1084" s="115"/>
      <c r="D1084" s="116"/>
      <c r="E1084" s="117"/>
      <c r="F1084" s="118"/>
      <c r="G1084" s="105" t="str">
        <f t="shared" si="33"/>
        <v/>
      </c>
      <c r="H1084" s="117"/>
      <c r="I1084" s="122"/>
      <c r="J1084" s="165"/>
      <c r="K1084" s="122"/>
      <c r="L1084" s="120"/>
      <c r="M1084" s="120"/>
      <c r="N1084" s="123"/>
      <c r="O1084" s="122"/>
    </row>
    <row r="1085" spans="1:15" s="166" customFormat="1" x14ac:dyDescent="0.3">
      <c r="A1085" s="113">
        <f t="shared" si="32"/>
        <v>1076</v>
      </c>
      <c r="B1085" s="114"/>
      <c r="C1085" s="115"/>
      <c r="D1085" s="116"/>
      <c r="E1085" s="117"/>
      <c r="F1085" s="118"/>
      <c r="G1085" s="105" t="str">
        <f t="shared" si="33"/>
        <v/>
      </c>
      <c r="H1085" s="117"/>
      <c r="I1085" s="122"/>
      <c r="J1085" s="165"/>
      <c r="K1085" s="122"/>
      <c r="L1085" s="120"/>
      <c r="M1085" s="120"/>
      <c r="N1085" s="123"/>
      <c r="O1085" s="122"/>
    </row>
    <row r="1086" spans="1:15" s="166" customFormat="1" x14ac:dyDescent="0.3">
      <c r="A1086" s="113">
        <f t="shared" si="32"/>
        <v>1077</v>
      </c>
      <c r="B1086" s="114"/>
      <c r="C1086" s="115"/>
      <c r="D1086" s="116"/>
      <c r="E1086" s="117"/>
      <c r="F1086" s="118"/>
      <c r="G1086" s="105" t="str">
        <f t="shared" si="33"/>
        <v/>
      </c>
      <c r="H1086" s="117"/>
      <c r="I1086" s="122"/>
      <c r="J1086" s="165"/>
      <c r="K1086" s="122"/>
      <c r="L1086" s="120"/>
      <c r="M1086" s="120"/>
      <c r="N1086" s="123"/>
      <c r="O1086" s="109"/>
    </row>
    <row r="1087" spans="1:15" s="166" customFormat="1" x14ac:dyDescent="0.3">
      <c r="A1087" s="113">
        <f t="shared" si="32"/>
        <v>1078</v>
      </c>
      <c r="B1087" s="114"/>
      <c r="C1087" s="115"/>
      <c r="D1087" s="116"/>
      <c r="E1087" s="117"/>
      <c r="F1087" s="118"/>
      <c r="G1087" s="105" t="str">
        <f t="shared" si="33"/>
        <v/>
      </c>
      <c r="H1087" s="117"/>
      <c r="I1087" s="122"/>
      <c r="J1087" s="165"/>
      <c r="K1087" s="122"/>
      <c r="L1087" s="120"/>
      <c r="M1087" s="120"/>
      <c r="N1087" s="123"/>
      <c r="O1087" s="122"/>
    </row>
    <row r="1088" spans="1:15" s="166" customFormat="1" x14ac:dyDescent="0.3">
      <c r="A1088" s="113">
        <f t="shared" si="32"/>
        <v>1079</v>
      </c>
      <c r="B1088" s="114"/>
      <c r="C1088" s="115"/>
      <c r="D1088" s="116"/>
      <c r="E1088" s="117"/>
      <c r="F1088" s="118"/>
      <c r="G1088" s="105" t="str">
        <f t="shared" si="33"/>
        <v/>
      </c>
      <c r="H1088" s="117"/>
      <c r="I1088" s="122"/>
      <c r="J1088" s="165"/>
      <c r="K1088" s="122"/>
      <c r="L1088" s="120"/>
      <c r="M1088" s="120"/>
      <c r="N1088" s="123"/>
      <c r="O1088" s="122"/>
    </row>
    <row r="1089" spans="1:15" s="166" customFormat="1" x14ac:dyDescent="0.3">
      <c r="A1089" s="113">
        <f t="shared" si="32"/>
        <v>1080</v>
      </c>
      <c r="B1089" s="114"/>
      <c r="C1089" s="115"/>
      <c r="D1089" s="116"/>
      <c r="E1089" s="117"/>
      <c r="F1089" s="118"/>
      <c r="G1089" s="105" t="str">
        <f t="shared" si="33"/>
        <v/>
      </c>
      <c r="H1089" s="117"/>
      <c r="I1089" s="122"/>
      <c r="J1089" s="165"/>
      <c r="K1089" s="122"/>
      <c r="L1089" s="120"/>
      <c r="M1089" s="120"/>
      <c r="N1089" s="123"/>
      <c r="O1089" s="109"/>
    </row>
    <row r="1090" spans="1:15" s="166" customFormat="1" x14ac:dyDescent="0.3">
      <c r="A1090" s="113">
        <f t="shared" si="32"/>
        <v>1081</v>
      </c>
      <c r="B1090" s="114"/>
      <c r="C1090" s="115"/>
      <c r="D1090" s="116"/>
      <c r="E1090" s="117"/>
      <c r="F1090" s="118"/>
      <c r="G1090" s="105" t="str">
        <f t="shared" si="33"/>
        <v/>
      </c>
      <c r="H1090" s="117"/>
      <c r="I1090" s="122"/>
      <c r="J1090" s="165"/>
      <c r="K1090" s="122"/>
      <c r="L1090" s="120"/>
      <c r="M1090" s="120"/>
      <c r="N1090" s="123"/>
      <c r="O1090" s="109"/>
    </row>
    <row r="1091" spans="1:15" s="166" customFormat="1" x14ac:dyDescent="0.3">
      <c r="A1091" s="113">
        <f t="shared" si="32"/>
        <v>1082</v>
      </c>
      <c r="B1091" s="114"/>
      <c r="C1091" s="115"/>
      <c r="D1091" s="116"/>
      <c r="E1091" s="117"/>
      <c r="F1091" s="118"/>
      <c r="G1091" s="105" t="str">
        <f t="shared" si="33"/>
        <v/>
      </c>
      <c r="H1091" s="117"/>
      <c r="I1091" s="122"/>
      <c r="J1091" s="165"/>
      <c r="K1091" s="122"/>
      <c r="L1091" s="120"/>
      <c r="M1091" s="120"/>
      <c r="N1091" s="123"/>
      <c r="O1091" s="109"/>
    </row>
    <row r="1092" spans="1:15" s="166" customFormat="1" x14ac:dyDescent="0.3">
      <c r="A1092" s="113">
        <f t="shared" si="32"/>
        <v>1083</v>
      </c>
      <c r="B1092" s="114"/>
      <c r="C1092" s="115"/>
      <c r="D1092" s="116"/>
      <c r="E1092" s="117"/>
      <c r="F1092" s="118"/>
      <c r="G1092" s="105" t="str">
        <f t="shared" si="33"/>
        <v/>
      </c>
      <c r="H1092" s="117"/>
      <c r="I1092" s="122"/>
      <c r="J1092" s="165"/>
      <c r="K1092" s="122"/>
      <c r="L1092" s="120"/>
      <c r="M1092" s="120"/>
      <c r="N1092" s="123"/>
      <c r="O1092" s="109"/>
    </row>
    <row r="1093" spans="1:15" s="166" customFormat="1" x14ac:dyDescent="0.3">
      <c r="A1093" s="113">
        <f t="shared" si="32"/>
        <v>1084</v>
      </c>
      <c r="B1093" s="114"/>
      <c r="C1093" s="115"/>
      <c r="D1093" s="116"/>
      <c r="E1093" s="117"/>
      <c r="F1093" s="118"/>
      <c r="G1093" s="105" t="str">
        <f t="shared" si="33"/>
        <v/>
      </c>
      <c r="H1093" s="117"/>
      <c r="I1093" s="122"/>
      <c r="J1093" s="165"/>
      <c r="K1093" s="122"/>
      <c r="L1093" s="120"/>
      <c r="M1093" s="120"/>
      <c r="N1093" s="123"/>
      <c r="O1093" s="109"/>
    </row>
    <row r="1094" spans="1:15" s="166" customFormat="1" x14ac:dyDescent="0.3">
      <c r="A1094" s="113">
        <f t="shared" si="32"/>
        <v>1085</v>
      </c>
      <c r="B1094" s="114"/>
      <c r="C1094" s="115"/>
      <c r="D1094" s="116"/>
      <c r="E1094" s="117"/>
      <c r="F1094" s="118"/>
      <c r="G1094" s="105" t="str">
        <f t="shared" si="33"/>
        <v/>
      </c>
      <c r="H1094" s="117"/>
      <c r="I1094" s="122"/>
      <c r="J1094" s="165"/>
      <c r="K1094" s="122"/>
      <c r="L1094" s="120"/>
      <c r="M1094" s="120"/>
      <c r="N1094" s="123"/>
      <c r="O1094" s="122"/>
    </row>
    <row r="1095" spans="1:15" s="166" customFormat="1" x14ac:dyDescent="0.3">
      <c r="A1095" s="113">
        <f t="shared" si="32"/>
        <v>1086</v>
      </c>
      <c r="B1095" s="114"/>
      <c r="C1095" s="115"/>
      <c r="D1095" s="116"/>
      <c r="E1095" s="117"/>
      <c r="F1095" s="118"/>
      <c r="G1095" s="105" t="str">
        <f t="shared" si="33"/>
        <v/>
      </c>
      <c r="H1095" s="117"/>
      <c r="I1095" s="122"/>
      <c r="J1095" s="165"/>
      <c r="K1095" s="122"/>
      <c r="L1095" s="120"/>
      <c r="M1095" s="120"/>
      <c r="N1095" s="123"/>
      <c r="O1095" s="122"/>
    </row>
    <row r="1096" spans="1:15" s="166" customFormat="1" x14ac:dyDescent="0.3">
      <c r="A1096" s="113">
        <f t="shared" si="32"/>
        <v>1087</v>
      </c>
      <c r="B1096" s="114"/>
      <c r="C1096" s="115"/>
      <c r="D1096" s="116"/>
      <c r="E1096" s="117"/>
      <c r="F1096" s="118"/>
      <c r="G1096" s="105" t="str">
        <f t="shared" si="33"/>
        <v/>
      </c>
      <c r="H1096" s="117"/>
      <c r="I1096" s="122"/>
      <c r="J1096" s="165"/>
      <c r="K1096" s="122"/>
      <c r="L1096" s="120"/>
      <c r="M1096" s="120"/>
      <c r="N1096" s="123"/>
      <c r="O1096" s="122"/>
    </row>
    <row r="1097" spans="1:15" s="166" customFormat="1" x14ac:dyDescent="0.3">
      <c r="A1097" s="113">
        <f t="shared" si="32"/>
        <v>1088</v>
      </c>
      <c r="B1097" s="114"/>
      <c r="C1097" s="115"/>
      <c r="D1097" s="116"/>
      <c r="E1097" s="117"/>
      <c r="F1097" s="118"/>
      <c r="G1097" s="105" t="str">
        <f t="shared" si="33"/>
        <v/>
      </c>
      <c r="H1097" s="117"/>
      <c r="I1097" s="122"/>
      <c r="J1097" s="165"/>
      <c r="K1097" s="122"/>
      <c r="L1097" s="120"/>
      <c r="M1097" s="120"/>
      <c r="N1097" s="123"/>
      <c r="O1097" s="109"/>
    </row>
    <row r="1098" spans="1:15" s="166" customFormat="1" x14ac:dyDescent="0.3">
      <c r="A1098" s="113">
        <f t="shared" si="32"/>
        <v>1089</v>
      </c>
      <c r="B1098" s="114"/>
      <c r="C1098" s="115"/>
      <c r="D1098" s="116"/>
      <c r="E1098" s="117"/>
      <c r="F1098" s="118"/>
      <c r="G1098" s="105" t="str">
        <f t="shared" si="33"/>
        <v/>
      </c>
      <c r="H1098" s="117"/>
      <c r="I1098" s="122"/>
      <c r="J1098" s="165"/>
      <c r="K1098" s="122"/>
      <c r="L1098" s="120"/>
      <c r="M1098" s="120"/>
      <c r="N1098" s="123"/>
      <c r="O1098" s="109"/>
    </row>
    <row r="1099" spans="1:15" s="166" customFormat="1" x14ac:dyDescent="0.3">
      <c r="A1099" s="113">
        <f t="shared" ref="A1099:A1162" si="34">A1098+1</f>
        <v>1090</v>
      </c>
      <c r="B1099" s="114"/>
      <c r="C1099" s="115"/>
      <c r="D1099" s="116"/>
      <c r="E1099" s="117"/>
      <c r="F1099" s="118"/>
      <c r="G1099" s="105" t="str">
        <f t="shared" ref="G1099:G1162" si="35">IF(E1099&lt;&gt;"",IF(D1099&lt;&gt;"",D1099&amp;"-"&amp;E1099&amp;"-"&amp;TEXT(F1099,"000"),E1099&amp;"-"&amp;TEXT(F1099,"000")),"")</f>
        <v/>
      </c>
      <c r="H1099" s="117"/>
      <c r="I1099" s="122"/>
      <c r="J1099" s="165"/>
      <c r="K1099" s="122"/>
      <c r="L1099" s="120"/>
      <c r="M1099" s="120"/>
      <c r="N1099" s="123"/>
      <c r="O1099" s="109"/>
    </row>
    <row r="1100" spans="1:15" s="166" customFormat="1" x14ac:dyDescent="0.3">
      <c r="A1100" s="113">
        <f t="shared" si="34"/>
        <v>1091</v>
      </c>
      <c r="B1100" s="114"/>
      <c r="C1100" s="115"/>
      <c r="D1100" s="116"/>
      <c r="E1100" s="117"/>
      <c r="F1100" s="118"/>
      <c r="G1100" s="105" t="str">
        <f t="shared" si="35"/>
        <v/>
      </c>
      <c r="H1100" s="117"/>
      <c r="I1100" s="122"/>
      <c r="J1100" s="165"/>
      <c r="K1100" s="122"/>
      <c r="L1100" s="120"/>
      <c r="M1100" s="120"/>
      <c r="N1100" s="123"/>
      <c r="O1100" s="122"/>
    </row>
    <row r="1101" spans="1:15" s="166" customFormat="1" x14ac:dyDescent="0.3">
      <c r="A1101" s="113">
        <f t="shared" si="34"/>
        <v>1092</v>
      </c>
      <c r="B1101" s="114"/>
      <c r="C1101" s="115"/>
      <c r="D1101" s="116"/>
      <c r="E1101" s="117"/>
      <c r="F1101" s="118"/>
      <c r="G1101" s="105" t="str">
        <f t="shared" si="35"/>
        <v/>
      </c>
      <c r="H1101" s="117"/>
      <c r="I1101" s="122"/>
      <c r="J1101" s="165"/>
      <c r="K1101" s="122"/>
      <c r="L1101" s="120"/>
      <c r="M1101" s="120"/>
      <c r="N1101" s="123"/>
      <c r="O1101" s="122"/>
    </row>
    <row r="1102" spans="1:15" s="166" customFormat="1" x14ac:dyDescent="0.3">
      <c r="A1102" s="113">
        <f t="shared" si="34"/>
        <v>1093</v>
      </c>
      <c r="B1102" s="114"/>
      <c r="C1102" s="115"/>
      <c r="D1102" s="116"/>
      <c r="E1102" s="117"/>
      <c r="F1102" s="118"/>
      <c r="G1102" s="105" t="str">
        <f t="shared" si="35"/>
        <v/>
      </c>
      <c r="H1102" s="117"/>
      <c r="I1102" s="122"/>
      <c r="J1102" s="165"/>
      <c r="K1102" s="122"/>
      <c r="L1102" s="120"/>
      <c r="M1102" s="120"/>
      <c r="N1102" s="123"/>
      <c r="O1102" s="109"/>
    </row>
    <row r="1103" spans="1:15" s="166" customFormat="1" x14ac:dyDescent="0.3">
      <c r="A1103" s="113">
        <f t="shared" si="34"/>
        <v>1094</v>
      </c>
      <c r="B1103" s="114"/>
      <c r="C1103" s="115"/>
      <c r="D1103" s="116"/>
      <c r="E1103" s="117"/>
      <c r="F1103" s="118"/>
      <c r="G1103" s="105" t="str">
        <f t="shared" si="35"/>
        <v/>
      </c>
      <c r="H1103" s="117"/>
      <c r="I1103" s="122"/>
      <c r="J1103" s="165"/>
      <c r="K1103" s="122"/>
      <c r="L1103" s="120"/>
      <c r="M1103" s="120"/>
      <c r="N1103" s="123"/>
      <c r="O1103" s="109"/>
    </row>
    <row r="1104" spans="1:15" s="166" customFormat="1" x14ac:dyDescent="0.3">
      <c r="A1104" s="113">
        <f t="shared" si="34"/>
        <v>1095</v>
      </c>
      <c r="B1104" s="114"/>
      <c r="C1104" s="115"/>
      <c r="D1104" s="116"/>
      <c r="E1104" s="117"/>
      <c r="F1104" s="118"/>
      <c r="G1104" s="105" t="str">
        <f t="shared" si="35"/>
        <v/>
      </c>
      <c r="H1104" s="117"/>
      <c r="I1104" s="122"/>
      <c r="J1104" s="165"/>
      <c r="K1104" s="122"/>
      <c r="L1104" s="120"/>
      <c r="M1104" s="120"/>
      <c r="N1104" s="123"/>
      <c r="O1104" s="109"/>
    </row>
    <row r="1105" spans="1:15" s="166" customFormat="1" x14ac:dyDescent="0.3">
      <c r="A1105" s="113">
        <f t="shared" si="34"/>
        <v>1096</v>
      </c>
      <c r="B1105" s="114"/>
      <c r="C1105" s="115"/>
      <c r="D1105" s="116"/>
      <c r="E1105" s="117"/>
      <c r="F1105" s="118"/>
      <c r="G1105" s="105" t="str">
        <f t="shared" si="35"/>
        <v/>
      </c>
      <c r="H1105" s="117"/>
      <c r="I1105" s="122"/>
      <c r="J1105" s="165"/>
      <c r="K1105" s="122"/>
      <c r="L1105" s="120"/>
      <c r="M1105" s="120"/>
      <c r="N1105" s="123"/>
      <c r="O1105" s="109"/>
    </row>
    <row r="1106" spans="1:15" s="166" customFormat="1" x14ac:dyDescent="0.3">
      <c r="A1106" s="113">
        <f t="shared" si="34"/>
        <v>1097</v>
      </c>
      <c r="B1106" s="114"/>
      <c r="C1106" s="115"/>
      <c r="D1106" s="116"/>
      <c r="E1106" s="117"/>
      <c r="F1106" s="118"/>
      <c r="G1106" s="105" t="str">
        <f t="shared" si="35"/>
        <v/>
      </c>
      <c r="H1106" s="117"/>
      <c r="I1106" s="122"/>
      <c r="J1106" s="165"/>
      <c r="K1106" s="122"/>
      <c r="L1106" s="120"/>
      <c r="M1106" s="120"/>
      <c r="N1106" s="123"/>
      <c r="O1106" s="109"/>
    </row>
    <row r="1107" spans="1:15" s="166" customFormat="1" x14ac:dyDescent="0.3">
      <c r="A1107" s="113">
        <f t="shared" si="34"/>
        <v>1098</v>
      </c>
      <c r="B1107" s="114"/>
      <c r="C1107" s="115"/>
      <c r="D1107" s="116"/>
      <c r="E1107" s="117"/>
      <c r="F1107" s="118"/>
      <c r="G1107" s="105" t="str">
        <f t="shared" si="35"/>
        <v/>
      </c>
      <c r="H1107" s="117"/>
      <c r="I1107" s="122"/>
      <c r="J1107" s="165"/>
      <c r="K1107" s="122"/>
      <c r="L1107" s="120"/>
      <c r="M1107" s="120"/>
      <c r="N1107" s="123"/>
      <c r="O1107" s="109"/>
    </row>
    <row r="1108" spans="1:15" s="166" customFormat="1" x14ac:dyDescent="0.3">
      <c r="A1108" s="113">
        <f t="shared" si="34"/>
        <v>1099</v>
      </c>
      <c r="B1108" s="114"/>
      <c r="C1108" s="115"/>
      <c r="D1108" s="116"/>
      <c r="E1108" s="117"/>
      <c r="F1108" s="118"/>
      <c r="G1108" s="105" t="str">
        <f t="shared" si="35"/>
        <v/>
      </c>
      <c r="H1108" s="117"/>
      <c r="I1108" s="122"/>
      <c r="J1108" s="165"/>
      <c r="K1108" s="122"/>
      <c r="L1108" s="120"/>
      <c r="M1108" s="120"/>
      <c r="N1108" s="123"/>
      <c r="O1108" s="122"/>
    </row>
    <row r="1109" spans="1:15" s="166" customFormat="1" x14ac:dyDescent="0.3">
      <c r="A1109" s="113">
        <f t="shared" si="34"/>
        <v>1100</v>
      </c>
      <c r="B1109" s="114"/>
      <c r="C1109" s="115"/>
      <c r="D1109" s="116"/>
      <c r="E1109" s="117"/>
      <c r="F1109" s="118"/>
      <c r="G1109" s="105" t="str">
        <f t="shared" si="35"/>
        <v/>
      </c>
      <c r="H1109" s="117"/>
      <c r="I1109" s="122"/>
      <c r="J1109" s="165"/>
      <c r="K1109" s="122"/>
      <c r="L1109" s="120"/>
      <c r="M1109" s="120"/>
      <c r="N1109" s="123"/>
      <c r="O1109" s="109"/>
    </row>
    <row r="1110" spans="1:15" s="166" customFormat="1" x14ac:dyDescent="0.3">
      <c r="A1110" s="113">
        <f t="shared" si="34"/>
        <v>1101</v>
      </c>
      <c r="B1110" s="114"/>
      <c r="C1110" s="115"/>
      <c r="D1110" s="116"/>
      <c r="E1110" s="117"/>
      <c r="F1110" s="118"/>
      <c r="G1110" s="105" t="str">
        <f t="shared" si="35"/>
        <v/>
      </c>
      <c r="H1110" s="117"/>
      <c r="I1110" s="122"/>
      <c r="J1110" s="165"/>
      <c r="K1110" s="122"/>
      <c r="L1110" s="120"/>
      <c r="M1110" s="120"/>
      <c r="N1110" s="123"/>
      <c r="O1110" s="122"/>
    </row>
    <row r="1111" spans="1:15" s="166" customFormat="1" x14ac:dyDescent="0.3">
      <c r="A1111" s="113">
        <f t="shared" si="34"/>
        <v>1102</v>
      </c>
      <c r="B1111" s="114"/>
      <c r="C1111" s="115"/>
      <c r="D1111" s="116"/>
      <c r="E1111" s="117"/>
      <c r="F1111" s="118"/>
      <c r="G1111" s="105" t="str">
        <f t="shared" si="35"/>
        <v/>
      </c>
      <c r="H1111" s="117"/>
      <c r="I1111" s="122"/>
      <c r="J1111" s="165"/>
      <c r="K1111" s="122"/>
      <c r="L1111" s="120"/>
      <c r="M1111" s="120"/>
      <c r="N1111" s="123"/>
      <c r="O1111" s="109"/>
    </row>
    <row r="1112" spans="1:15" s="166" customFormat="1" x14ac:dyDescent="0.3">
      <c r="A1112" s="113">
        <f t="shared" si="34"/>
        <v>1103</v>
      </c>
      <c r="B1112" s="114"/>
      <c r="C1112" s="115"/>
      <c r="D1112" s="116"/>
      <c r="E1112" s="117"/>
      <c r="F1112" s="118"/>
      <c r="G1112" s="105" t="str">
        <f t="shared" si="35"/>
        <v/>
      </c>
      <c r="H1112" s="117"/>
      <c r="I1112" s="122"/>
      <c r="J1112" s="165"/>
      <c r="K1112" s="122"/>
      <c r="L1112" s="120"/>
      <c r="M1112" s="120"/>
      <c r="N1112" s="123"/>
      <c r="O1112" s="122"/>
    </row>
    <row r="1113" spans="1:15" s="166" customFormat="1" x14ac:dyDescent="0.3">
      <c r="A1113" s="113">
        <f t="shared" si="34"/>
        <v>1104</v>
      </c>
      <c r="B1113" s="114"/>
      <c r="C1113" s="115"/>
      <c r="D1113" s="116"/>
      <c r="E1113" s="117"/>
      <c r="F1113" s="118"/>
      <c r="G1113" s="105" t="str">
        <f t="shared" si="35"/>
        <v/>
      </c>
      <c r="H1113" s="117"/>
      <c r="I1113" s="122"/>
      <c r="J1113" s="165"/>
      <c r="K1113" s="122"/>
      <c r="L1113" s="120"/>
      <c r="M1113" s="120"/>
      <c r="N1113" s="123"/>
      <c r="O1113" s="122"/>
    </row>
    <row r="1114" spans="1:15" s="166" customFormat="1" x14ac:dyDescent="0.3">
      <c r="A1114" s="113">
        <f t="shared" si="34"/>
        <v>1105</v>
      </c>
      <c r="B1114" s="114"/>
      <c r="C1114" s="115"/>
      <c r="D1114" s="116"/>
      <c r="E1114" s="117"/>
      <c r="F1114" s="118"/>
      <c r="G1114" s="105" t="str">
        <f t="shared" si="35"/>
        <v/>
      </c>
      <c r="H1114" s="117"/>
      <c r="I1114" s="122"/>
      <c r="J1114" s="165"/>
      <c r="K1114" s="122"/>
      <c r="L1114" s="120"/>
      <c r="M1114" s="120"/>
      <c r="N1114" s="123"/>
      <c r="O1114" s="109"/>
    </row>
    <row r="1115" spans="1:15" s="166" customFormat="1" x14ac:dyDescent="0.3">
      <c r="A1115" s="113">
        <f t="shared" si="34"/>
        <v>1106</v>
      </c>
      <c r="B1115" s="114"/>
      <c r="C1115" s="115"/>
      <c r="D1115" s="116"/>
      <c r="E1115" s="117"/>
      <c r="F1115" s="118"/>
      <c r="G1115" s="105" t="str">
        <f t="shared" si="35"/>
        <v/>
      </c>
      <c r="H1115" s="117"/>
      <c r="I1115" s="122"/>
      <c r="J1115" s="165"/>
      <c r="K1115" s="122"/>
      <c r="L1115" s="120"/>
      <c r="M1115" s="120"/>
      <c r="N1115" s="123"/>
      <c r="O1115" s="109"/>
    </row>
    <row r="1116" spans="1:15" s="166" customFormat="1" x14ac:dyDescent="0.3">
      <c r="A1116" s="113">
        <f t="shared" si="34"/>
        <v>1107</v>
      </c>
      <c r="B1116" s="114"/>
      <c r="C1116" s="115"/>
      <c r="D1116" s="116"/>
      <c r="E1116" s="117"/>
      <c r="F1116" s="118"/>
      <c r="G1116" s="105" t="str">
        <f t="shared" si="35"/>
        <v/>
      </c>
      <c r="H1116" s="117"/>
      <c r="I1116" s="122"/>
      <c r="J1116" s="165"/>
      <c r="K1116" s="122"/>
      <c r="L1116" s="120"/>
      <c r="M1116" s="120"/>
      <c r="N1116" s="123"/>
      <c r="O1116" s="109"/>
    </row>
    <row r="1117" spans="1:15" s="166" customFormat="1" x14ac:dyDescent="0.3">
      <c r="A1117" s="113">
        <f t="shared" si="34"/>
        <v>1108</v>
      </c>
      <c r="B1117" s="114"/>
      <c r="C1117" s="115"/>
      <c r="D1117" s="116"/>
      <c r="E1117" s="117"/>
      <c r="F1117" s="118"/>
      <c r="G1117" s="105" t="str">
        <f t="shared" si="35"/>
        <v/>
      </c>
      <c r="H1117" s="117"/>
      <c r="I1117" s="122"/>
      <c r="J1117" s="165"/>
      <c r="K1117" s="122"/>
      <c r="L1117" s="120"/>
      <c r="M1117" s="120"/>
      <c r="N1117" s="123"/>
      <c r="O1117" s="109"/>
    </row>
    <row r="1118" spans="1:15" s="166" customFormat="1" x14ac:dyDescent="0.3">
      <c r="A1118" s="113">
        <f t="shared" si="34"/>
        <v>1109</v>
      </c>
      <c r="B1118" s="114"/>
      <c r="C1118" s="115"/>
      <c r="D1118" s="116"/>
      <c r="E1118" s="117"/>
      <c r="F1118" s="118"/>
      <c r="G1118" s="105" t="str">
        <f t="shared" si="35"/>
        <v/>
      </c>
      <c r="H1118" s="117"/>
      <c r="I1118" s="122"/>
      <c r="J1118" s="165"/>
      <c r="K1118" s="122"/>
      <c r="L1118" s="120"/>
      <c r="M1118" s="120"/>
      <c r="N1118" s="123"/>
      <c r="O1118" s="109"/>
    </row>
    <row r="1119" spans="1:15" s="166" customFormat="1" x14ac:dyDescent="0.3">
      <c r="A1119" s="113">
        <f t="shared" si="34"/>
        <v>1110</v>
      </c>
      <c r="B1119" s="114"/>
      <c r="C1119" s="115"/>
      <c r="D1119" s="116"/>
      <c r="E1119" s="117"/>
      <c r="F1119" s="118"/>
      <c r="G1119" s="105" t="str">
        <f t="shared" si="35"/>
        <v/>
      </c>
      <c r="H1119" s="117"/>
      <c r="I1119" s="122"/>
      <c r="J1119" s="165"/>
      <c r="K1119" s="122"/>
      <c r="L1119" s="120"/>
      <c r="M1119" s="120"/>
      <c r="N1119" s="123"/>
      <c r="O1119" s="122"/>
    </row>
    <row r="1120" spans="1:15" s="166" customFormat="1" x14ac:dyDescent="0.3">
      <c r="A1120" s="113">
        <f t="shared" si="34"/>
        <v>1111</v>
      </c>
      <c r="B1120" s="114"/>
      <c r="C1120" s="115"/>
      <c r="D1120" s="116"/>
      <c r="E1120" s="117"/>
      <c r="F1120" s="118"/>
      <c r="G1120" s="105" t="str">
        <f t="shared" si="35"/>
        <v/>
      </c>
      <c r="H1120" s="117"/>
      <c r="I1120" s="122"/>
      <c r="J1120" s="165"/>
      <c r="K1120" s="122"/>
      <c r="L1120" s="120"/>
      <c r="M1120" s="120"/>
      <c r="N1120" s="123"/>
      <c r="O1120" s="122"/>
    </row>
    <row r="1121" spans="1:15" s="166" customFormat="1" x14ac:dyDescent="0.3">
      <c r="A1121" s="113">
        <f t="shared" si="34"/>
        <v>1112</v>
      </c>
      <c r="B1121" s="114"/>
      <c r="C1121" s="115"/>
      <c r="D1121" s="116"/>
      <c r="E1121" s="117"/>
      <c r="F1121" s="118"/>
      <c r="G1121" s="105" t="str">
        <f t="shared" si="35"/>
        <v/>
      </c>
      <c r="H1121" s="117"/>
      <c r="I1121" s="122"/>
      <c r="J1121" s="165"/>
      <c r="K1121" s="122"/>
      <c r="L1121" s="120"/>
      <c r="M1121" s="120"/>
      <c r="N1121" s="123"/>
      <c r="O1121" s="122"/>
    </row>
    <row r="1122" spans="1:15" s="166" customFormat="1" x14ac:dyDescent="0.3">
      <c r="A1122" s="113">
        <f t="shared" si="34"/>
        <v>1113</v>
      </c>
      <c r="B1122" s="114"/>
      <c r="C1122" s="115"/>
      <c r="D1122" s="116"/>
      <c r="E1122" s="117"/>
      <c r="F1122" s="118"/>
      <c r="G1122" s="105" t="str">
        <f t="shared" si="35"/>
        <v/>
      </c>
      <c r="H1122" s="117"/>
      <c r="I1122" s="122"/>
      <c r="J1122" s="165"/>
      <c r="K1122" s="122"/>
      <c r="L1122" s="120"/>
      <c r="M1122" s="120"/>
      <c r="N1122" s="123"/>
      <c r="O1122" s="122"/>
    </row>
    <row r="1123" spans="1:15" s="166" customFormat="1" x14ac:dyDescent="0.3">
      <c r="A1123" s="113">
        <f t="shared" si="34"/>
        <v>1114</v>
      </c>
      <c r="B1123" s="114"/>
      <c r="C1123" s="115"/>
      <c r="D1123" s="116"/>
      <c r="E1123" s="117"/>
      <c r="F1123" s="118"/>
      <c r="G1123" s="105" t="str">
        <f t="shared" si="35"/>
        <v/>
      </c>
      <c r="H1123" s="117"/>
      <c r="I1123" s="122"/>
      <c r="J1123" s="165"/>
      <c r="K1123" s="122"/>
      <c r="L1123" s="120"/>
      <c r="M1123" s="120"/>
      <c r="N1123" s="123"/>
      <c r="O1123" s="122"/>
    </row>
    <row r="1124" spans="1:15" s="166" customFormat="1" x14ac:dyDescent="0.3">
      <c r="A1124" s="113">
        <f t="shared" si="34"/>
        <v>1115</v>
      </c>
      <c r="B1124" s="114"/>
      <c r="C1124" s="115"/>
      <c r="D1124" s="116"/>
      <c r="E1124" s="117"/>
      <c r="F1124" s="118"/>
      <c r="G1124" s="105" t="str">
        <f t="shared" si="35"/>
        <v/>
      </c>
      <c r="H1124" s="117"/>
      <c r="I1124" s="122"/>
      <c r="J1124" s="165"/>
      <c r="K1124" s="122"/>
      <c r="L1124" s="120"/>
      <c r="M1124" s="120"/>
      <c r="N1124" s="123"/>
      <c r="O1124" s="122"/>
    </row>
    <row r="1125" spans="1:15" s="166" customFormat="1" x14ac:dyDescent="0.3">
      <c r="A1125" s="113">
        <f t="shared" si="34"/>
        <v>1116</v>
      </c>
      <c r="B1125" s="114"/>
      <c r="C1125" s="115"/>
      <c r="D1125" s="116"/>
      <c r="E1125" s="117"/>
      <c r="F1125" s="118"/>
      <c r="G1125" s="105" t="str">
        <f t="shared" si="35"/>
        <v/>
      </c>
      <c r="H1125" s="117"/>
      <c r="I1125" s="122"/>
      <c r="J1125" s="165"/>
      <c r="K1125" s="122"/>
      <c r="L1125" s="120"/>
      <c r="M1125" s="120"/>
      <c r="N1125" s="123"/>
      <c r="O1125" s="122"/>
    </row>
    <row r="1126" spans="1:15" s="166" customFormat="1" x14ac:dyDescent="0.3">
      <c r="A1126" s="113">
        <f t="shared" si="34"/>
        <v>1117</v>
      </c>
      <c r="B1126" s="114"/>
      <c r="C1126" s="115"/>
      <c r="D1126" s="116"/>
      <c r="E1126" s="117"/>
      <c r="F1126" s="118"/>
      <c r="G1126" s="105" t="str">
        <f t="shared" si="35"/>
        <v/>
      </c>
      <c r="H1126" s="117"/>
      <c r="I1126" s="122"/>
      <c r="J1126" s="165"/>
      <c r="K1126" s="122"/>
      <c r="L1126" s="120"/>
      <c r="M1126" s="120"/>
      <c r="N1126" s="123"/>
      <c r="O1126" s="122"/>
    </row>
    <row r="1127" spans="1:15" s="166" customFormat="1" x14ac:dyDescent="0.3">
      <c r="A1127" s="113">
        <f t="shared" si="34"/>
        <v>1118</v>
      </c>
      <c r="B1127" s="114"/>
      <c r="C1127" s="115"/>
      <c r="D1127" s="116"/>
      <c r="E1127" s="117"/>
      <c r="F1127" s="118"/>
      <c r="G1127" s="105" t="str">
        <f t="shared" si="35"/>
        <v/>
      </c>
      <c r="H1127" s="117"/>
      <c r="I1127" s="122"/>
      <c r="J1127" s="165"/>
      <c r="K1127" s="122"/>
      <c r="L1127" s="120"/>
      <c r="M1127" s="120"/>
      <c r="N1127" s="123"/>
      <c r="O1127" s="109"/>
    </row>
    <row r="1128" spans="1:15" s="166" customFormat="1" x14ac:dyDescent="0.3">
      <c r="A1128" s="113">
        <f t="shared" si="34"/>
        <v>1119</v>
      </c>
      <c r="B1128" s="114"/>
      <c r="C1128" s="115"/>
      <c r="D1128" s="116"/>
      <c r="E1128" s="117"/>
      <c r="F1128" s="118"/>
      <c r="G1128" s="105" t="str">
        <f t="shared" si="35"/>
        <v/>
      </c>
      <c r="H1128" s="117"/>
      <c r="I1128" s="122"/>
      <c r="J1128" s="165"/>
      <c r="K1128" s="122"/>
      <c r="L1128" s="120"/>
      <c r="M1128" s="120"/>
      <c r="N1128" s="123"/>
      <c r="O1128" s="109"/>
    </row>
    <row r="1129" spans="1:15" s="166" customFormat="1" x14ac:dyDescent="0.3">
      <c r="A1129" s="113">
        <f t="shared" si="34"/>
        <v>1120</v>
      </c>
      <c r="B1129" s="114"/>
      <c r="C1129" s="115"/>
      <c r="D1129" s="116"/>
      <c r="E1129" s="117"/>
      <c r="F1129" s="118"/>
      <c r="G1129" s="105" t="str">
        <f t="shared" si="35"/>
        <v/>
      </c>
      <c r="H1129" s="117"/>
      <c r="I1129" s="122"/>
      <c r="J1129" s="165"/>
      <c r="K1129" s="122"/>
      <c r="L1129" s="120"/>
      <c r="M1129" s="120"/>
      <c r="N1129" s="123"/>
      <c r="O1129" s="109"/>
    </row>
    <row r="1130" spans="1:15" s="166" customFormat="1" x14ac:dyDescent="0.3">
      <c r="A1130" s="113">
        <f t="shared" si="34"/>
        <v>1121</v>
      </c>
      <c r="B1130" s="114"/>
      <c r="C1130" s="115"/>
      <c r="D1130" s="116"/>
      <c r="E1130" s="117"/>
      <c r="F1130" s="118"/>
      <c r="G1130" s="105" t="str">
        <f t="shared" si="35"/>
        <v/>
      </c>
      <c r="H1130" s="117"/>
      <c r="I1130" s="122"/>
      <c r="J1130" s="165"/>
      <c r="K1130" s="122"/>
      <c r="L1130" s="120"/>
      <c r="M1130" s="120"/>
      <c r="N1130" s="123"/>
      <c r="O1130" s="122"/>
    </row>
    <row r="1131" spans="1:15" s="166" customFormat="1" x14ac:dyDescent="0.3">
      <c r="A1131" s="113">
        <f t="shared" si="34"/>
        <v>1122</v>
      </c>
      <c r="B1131" s="114"/>
      <c r="C1131" s="115"/>
      <c r="D1131" s="116"/>
      <c r="E1131" s="117"/>
      <c r="F1131" s="118"/>
      <c r="G1131" s="105" t="str">
        <f t="shared" si="35"/>
        <v/>
      </c>
      <c r="H1131" s="117"/>
      <c r="I1131" s="122"/>
      <c r="J1131" s="165"/>
      <c r="K1131" s="122"/>
      <c r="L1131" s="120"/>
      <c r="M1131" s="120"/>
      <c r="N1131" s="123"/>
      <c r="O1131" s="122"/>
    </row>
    <row r="1132" spans="1:15" s="166" customFormat="1" x14ac:dyDescent="0.3">
      <c r="A1132" s="113">
        <f t="shared" si="34"/>
        <v>1123</v>
      </c>
      <c r="B1132" s="114"/>
      <c r="C1132" s="115"/>
      <c r="D1132" s="116"/>
      <c r="E1132" s="117"/>
      <c r="F1132" s="118"/>
      <c r="G1132" s="105" t="str">
        <f t="shared" si="35"/>
        <v/>
      </c>
      <c r="H1132" s="117"/>
      <c r="I1132" s="122"/>
      <c r="J1132" s="165"/>
      <c r="K1132" s="122"/>
      <c r="L1132" s="120"/>
      <c r="M1132" s="120"/>
      <c r="N1132" s="123"/>
      <c r="O1132" s="122"/>
    </row>
    <row r="1133" spans="1:15" s="166" customFormat="1" x14ac:dyDescent="0.3">
      <c r="A1133" s="113">
        <f t="shared" si="34"/>
        <v>1124</v>
      </c>
      <c r="B1133" s="114"/>
      <c r="C1133" s="115"/>
      <c r="D1133" s="116"/>
      <c r="E1133" s="117"/>
      <c r="F1133" s="118"/>
      <c r="G1133" s="105" t="str">
        <f t="shared" si="35"/>
        <v/>
      </c>
      <c r="H1133" s="117"/>
      <c r="I1133" s="122"/>
      <c r="J1133" s="165"/>
      <c r="K1133" s="122"/>
      <c r="L1133" s="120"/>
      <c r="M1133" s="120"/>
      <c r="N1133" s="123"/>
      <c r="O1133" s="122"/>
    </row>
    <row r="1134" spans="1:15" s="166" customFormat="1" x14ac:dyDescent="0.3">
      <c r="A1134" s="113">
        <f t="shared" si="34"/>
        <v>1125</v>
      </c>
      <c r="B1134" s="114"/>
      <c r="C1134" s="115"/>
      <c r="D1134" s="116"/>
      <c r="E1134" s="117"/>
      <c r="F1134" s="118"/>
      <c r="G1134" s="105" t="str">
        <f t="shared" si="35"/>
        <v/>
      </c>
      <c r="H1134" s="117"/>
      <c r="I1134" s="122"/>
      <c r="J1134" s="165"/>
      <c r="K1134" s="122"/>
      <c r="L1134" s="120"/>
      <c r="M1134" s="120"/>
      <c r="N1134" s="123"/>
      <c r="O1134" s="122"/>
    </row>
    <row r="1135" spans="1:15" s="166" customFormat="1" x14ac:dyDescent="0.3">
      <c r="A1135" s="113">
        <f t="shared" si="34"/>
        <v>1126</v>
      </c>
      <c r="B1135" s="114"/>
      <c r="C1135" s="115"/>
      <c r="D1135" s="116"/>
      <c r="E1135" s="117"/>
      <c r="F1135" s="118"/>
      <c r="G1135" s="105" t="str">
        <f t="shared" si="35"/>
        <v/>
      </c>
      <c r="H1135" s="117"/>
      <c r="I1135" s="122"/>
      <c r="J1135" s="165"/>
      <c r="K1135" s="122"/>
      <c r="L1135" s="120"/>
      <c r="M1135" s="120"/>
      <c r="N1135" s="123"/>
      <c r="O1135" s="109"/>
    </row>
    <row r="1136" spans="1:15" s="166" customFormat="1" x14ac:dyDescent="0.3">
      <c r="A1136" s="113">
        <f t="shared" si="34"/>
        <v>1127</v>
      </c>
      <c r="B1136" s="114"/>
      <c r="C1136" s="115"/>
      <c r="D1136" s="116"/>
      <c r="E1136" s="117"/>
      <c r="F1136" s="118"/>
      <c r="G1136" s="105" t="str">
        <f t="shared" si="35"/>
        <v/>
      </c>
      <c r="H1136" s="117"/>
      <c r="I1136" s="122"/>
      <c r="J1136" s="165"/>
      <c r="K1136" s="122"/>
      <c r="L1136" s="120"/>
      <c r="M1136" s="120"/>
      <c r="N1136" s="123"/>
      <c r="O1136" s="122"/>
    </row>
    <row r="1137" spans="1:15" s="166" customFormat="1" x14ac:dyDescent="0.3">
      <c r="A1137" s="113">
        <f t="shared" si="34"/>
        <v>1128</v>
      </c>
      <c r="B1137" s="114"/>
      <c r="C1137" s="115"/>
      <c r="D1137" s="116"/>
      <c r="E1137" s="117"/>
      <c r="F1137" s="118"/>
      <c r="G1137" s="105" t="str">
        <f t="shared" si="35"/>
        <v/>
      </c>
      <c r="H1137" s="117"/>
      <c r="I1137" s="122"/>
      <c r="J1137" s="165"/>
      <c r="K1137" s="122"/>
      <c r="L1137" s="120"/>
      <c r="M1137" s="120"/>
      <c r="N1137" s="123"/>
      <c r="O1137" s="109"/>
    </row>
    <row r="1138" spans="1:15" s="166" customFormat="1" x14ac:dyDescent="0.3">
      <c r="A1138" s="113">
        <f t="shared" si="34"/>
        <v>1129</v>
      </c>
      <c r="B1138" s="114"/>
      <c r="C1138" s="115"/>
      <c r="D1138" s="116"/>
      <c r="E1138" s="117"/>
      <c r="F1138" s="118"/>
      <c r="G1138" s="105" t="str">
        <f t="shared" si="35"/>
        <v/>
      </c>
      <c r="H1138" s="117"/>
      <c r="I1138" s="122"/>
      <c r="J1138" s="165"/>
      <c r="K1138" s="122"/>
      <c r="L1138" s="120"/>
      <c r="M1138" s="120"/>
      <c r="N1138" s="123"/>
      <c r="O1138" s="109"/>
    </row>
    <row r="1139" spans="1:15" s="166" customFormat="1" x14ac:dyDescent="0.3">
      <c r="A1139" s="113">
        <f t="shared" si="34"/>
        <v>1130</v>
      </c>
      <c r="B1139" s="114"/>
      <c r="C1139" s="115"/>
      <c r="D1139" s="116"/>
      <c r="E1139" s="117"/>
      <c r="F1139" s="118"/>
      <c r="G1139" s="105" t="str">
        <f t="shared" si="35"/>
        <v/>
      </c>
      <c r="H1139" s="117"/>
      <c r="I1139" s="122"/>
      <c r="J1139" s="165"/>
      <c r="K1139" s="122"/>
      <c r="L1139" s="120"/>
      <c r="M1139" s="120"/>
      <c r="N1139" s="123"/>
      <c r="O1139" s="109"/>
    </row>
    <row r="1140" spans="1:15" s="166" customFormat="1" x14ac:dyDescent="0.3">
      <c r="A1140" s="113">
        <f t="shared" si="34"/>
        <v>1131</v>
      </c>
      <c r="B1140" s="114"/>
      <c r="C1140" s="115"/>
      <c r="D1140" s="116"/>
      <c r="E1140" s="117"/>
      <c r="F1140" s="118"/>
      <c r="G1140" s="105" t="str">
        <f t="shared" si="35"/>
        <v/>
      </c>
      <c r="H1140" s="117"/>
      <c r="I1140" s="122"/>
      <c r="J1140" s="165"/>
      <c r="K1140" s="122"/>
      <c r="L1140" s="120"/>
      <c r="M1140" s="120"/>
      <c r="N1140" s="123"/>
      <c r="O1140" s="109"/>
    </row>
    <row r="1141" spans="1:15" s="166" customFormat="1" x14ac:dyDescent="0.3">
      <c r="A1141" s="113">
        <f t="shared" si="34"/>
        <v>1132</v>
      </c>
      <c r="B1141" s="114"/>
      <c r="C1141" s="115"/>
      <c r="D1141" s="116"/>
      <c r="E1141" s="117"/>
      <c r="F1141" s="118"/>
      <c r="G1141" s="105" t="str">
        <f t="shared" si="35"/>
        <v/>
      </c>
      <c r="H1141" s="117"/>
      <c r="I1141" s="122"/>
      <c r="J1141" s="165"/>
      <c r="K1141" s="122"/>
      <c r="L1141" s="120"/>
      <c r="M1141" s="120"/>
      <c r="N1141" s="123"/>
      <c r="O1141" s="122"/>
    </row>
    <row r="1142" spans="1:15" s="166" customFormat="1" x14ac:dyDescent="0.3">
      <c r="A1142" s="113">
        <f t="shared" si="34"/>
        <v>1133</v>
      </c>
      <c r="B1142" s="114"/>
      <c r="C1142" s="115"/>
      <c r="D1142" s="116"/>
      <c r="E1142" s="117"/>
      <c r="F1142" s="118"/>
      <c r="G1142" s="105" t="str">
        <f t="shared" si="35"/>
        <v/>
      </c>
      <c r="H1142" s="117"/>
      <c r="I1142" s="122"/>
      <c r="J1142" s="165"/>
      <c r="K1142" s="122"/>
      <c r="L1142" s="120"/>
      <c r="M1142" s="120"/>
      <c r="N1142" s="123"/>
      <c r="O1142" s="122"/>
    </row>
    <row r="1143" spans="1:15" s="166" customFormat="1" x14ac:dyDescent="0.3">
      <c r="A1143" s="113">
        <f t="shared" si="34"/>
        <v>1134</v>
      </c>
      <c r="B1143" s="114"/>
      <c r="C1143" s="115"/>
      <c r="D1143" s="116"/>
      <c r="E1143" s="117"/>
      <c r="F1143" s="118"/>
      <c r="G1143" s="105" t="str">
        <f t="shared" si="35"/>
        <v/>
      </c>
      <c r="H1143" s="117"/>
      <c r="I1143" s="122"/>
      <c r="J1143" s="165"/>
      <c r="K1143" s="122"/>
      <c r="L1143" s="120"/>
      <c r="M1143" s="120"/>
      <c r="N1143" s="123"/>
      <c r="O1143" s="122"/>
    </row>
    <row r="1144" spans="1:15" s="166" customFormat="1" x14ac:dyDescent="0.3">
      <c r="A1144" s="113">
        <f t="shared" si="34"/>
        <v>1135</v>
      </c>
      <c r="B1144" s="114"/>
      <c r="C1144" s="115"/>
      <c r="D1144" s="116"/>
      <c r="E1144" s="117"/>
      <c r="F1144" s="118"/>
      <c r="G1144" s="105" t="str">
        <f t="shared" si="35"/>
        <v/>
      </c>
      <c r="H1144" s="117"/>
      <c r="I1144" s="122"/>
      <c r="J1144" s="165"/>
      <c r="K1144" s="122"/>
      <c r="L1144" s="120"/>
      <c r="M1144" s="120"/>
      <c r="N1144" s="123"/>
      <c r="O1144" s="122"/>
    </row>
    <row r="1145" spans="1:15" s="166" customFormat="1" x14ac:dyDescent="0.3">
      <c r="A1145" s="113">
        <f t="shared" si="34"/>
        <v>1136</v>
      </c>
      <c r="B1145" s="114"/>
      <c r="C1145" s="115"/>
      <c r="D1145" s="116"/>
      <c r="E1145" s="117"/>
      <c r="F1145" s="118"/>
      <c r="G1145" s="105" t="str">
        <f t="shared" si="35"/>
        <v/>
      </c>
      <c r="H1145" s="117"/>
      <c r="I1145" s="122"/>
      <c r="J1145" s="165"/>
      <c r="K1145" s="122"/>
      <c r="L1145" s="120"/>
      <c r="M1145" s="120"/>
      <c r="N1145" s="123"/>
      <c r="O1145" s="122"/>
    </row>
    <row r="1146" spans="1:15" s="166" customFormat="1" x14ac:dyDescent="0.3">
      <c r="A1146" s="113">
        <f t="shared" si="34"/>
        <v>1137</v>
      </c>
      <c r="B1146" s="114"/>
      <c r="C1146" s="115"/>
      <c r="D1146" s="116"/>
      <c r="E1146" s="117"/>
      <c r="F1146" s="118"/>
      <c r="G1146" s="105" t="str">
        <f t="shared" si="35"/>
        <v/>
      </c>
      <c r="H1146" s="117"/>
      <c r="I1146" s="122"/>
      <c r="J1146" s="165"/>
      <c r="K1146" s="122"/>
      <c r="L1146" s="120"/>
      <c r="M1146" s="120"/>
      <c r="N1146" s="123"/>
      <c r="O1146" s="122"/>
    </row>
    <row r="1147" spans="1:15" s="166" customFormat="1" x14ac:dyDescent="0.3">
      <c r="A1147" s="113">
        <f t="shared" si="34"/>
        <v>1138</v>
      </c>
      <c r="B1147" s="114"/>
      <c r="C1147" s="115"/>
      <c r="D1147" s="116"/>
      <c r="E1147" s="117"/>
      <c r="F1147" s="118"/>
      <c r="G1147" s="105" t="str">
        <f t="shared" si="35"/>
        <v/>
      </c>
      <c r="H1147" s="117"/>
      <c r="I1147" s="122"/>
      <c r="J1147" s="165"/>
      <c r="K1147" s="122"/>
      <c r="L1147" s="120"/>
      <c r="M1147" s="120"/>
      <c r="N1147" s="123"/>
      <c r="O1147" s="122"/>
    </row>
    <row r="1148" spans="1:15" s="166" customFormat="1" x14ac:dyDescent="0.3">
      <c r="A1148" s="113">
        <f t="shared" si="34"/>
        <v>1139</v>
      </c>
      <c r="B1148" s="114"/>
      <c r="C1148" s="115"/>
      <c r="D1148" s="116"/>
      <c r="E1148" s="117"/>
      <c r="F1148" s="118"/>
      <c r="G1148" s="105" t="str">
        <f t="shared" si="35"/>
        <v/>
      </c>
      <c r="H1148" s="117"/>
      <c r="I1148" s="122"/>
      <c r="J1148" s="165"/>
      <c r="K1148" s="122"/>
      <c r="L1148" s="120"/>
      <c r="M1148" s="120"/>
      <c r="N1148" s="123"/>
      <c r="O1148" s="122"/>
    </row>
    <row r="1149" spans="1:15" s="166" customFormat="1" x14ac:dyDescent="0.3">
      <c r="A1149" s="113">
        <f t="shared" si="34"/>
        <v>1140</v>
      </c>
      <c r="B1149" s="114"/>
      <c r="C1149" s="115"/>
      <c r="D1149" s="116"/>
      <c r="E1149" s="117"/>
      <c r="F1149" s="118"/>
      <c r="G1149" s="105" t="str">
        <f t="shared" si="35"/>
        <v/>
      </c>
      <c r="H1149" s="117"/>
      <c r="I1149" s="122"/>
      <c r="J1149" s="165"/>
      <c r="K1149" s="122"/>
      <c r="L1149" s="120"/>
      <c r="M1149" s="120"/>
      <c r="N1149" s="123"/>
      <c r="O1149" s="122"/>
    </row>
    <row r="1150" spans="1:15" s="166" customFormat="1" x14ac:dyDescent="0.3">
      <c r="A1150" s="113">
        <f t="shared" si="34"/>
        <v>1141</v>
      </c>
      <c r="B1150" s="114"/>
      <c r="C1150" s="115"/>
      <c r="D1150" s="116"/>
      <c r="E1150" s="117"/>
      <c r="F1150" s="118"/>
      <c r="G1150" s="105" t="str">
        <f t="shared" si="35"/>
        <v/>
      </c>
      <c r="H1150" s="117"/>
      <c r="I1150" s="122"/>
      <c r="J1150" s="165"/>
      <c r="K1150" s="122"/>
      <c r="L1150" s="120"/>
      <c r="M1150" s="120"/>
      <c r="N1150" s="123"/>
      <c r="O1150" s="122"/>
    </row>
    <row r="1151" spans="1:15" s="166" customFormat="1" x14ac:dyDescent="0.3">
      <c r="A1151" s="113">
        <f t="shared" si="34"/>
        <v>1142</v>
      </c>
      <c r="B1151" s="114"/>
      <c r="C1151" s="115"/>
      <c r="D1151" s="116"/>
      <c r="E1151" s="117"/>
      <c r="F1151" s="118"/>
      <c r="G1151" s="105" t="str">
        <f t="shared" si="35"/>
        <v/>
      </c>
      <c r="H1151" s="117"/>
      <c r="I1151" s="122"/>
      <c r="J1151" s="165"/>
      <c r="K1151" s="122"/>
      <c r="L1151" s="120"/>
      <c r="M1151" s="120"/>
      <c r="N1151" s="123"/>
      <c r="O1151" s="122"/>
    </row>
    <row r="1152" spans="1:15" s="166" customFormat="1" x14ac:dyDescent="0.3">
      <c r="A1152" s="113">
        <f t="shared" si="34"/>
        <v>1143</v>
      </c>
      <c r="B1152" s="114"/>
      <c r="C1152" s="115"/>
      <c r="D1152" s="116"/>
      <c r="E1152" s="117"/>
      <c r="F1152" s="118"/>
      <c r="G1152" s="105" t="str">
        <f t="shared" si="35"/>
        <v/>
      </c>
      <c r="H1152" s="117"/>
      <c r="I1152" s="122"/>
      <c r="J1152" s="165"/>
      <c r="K1152" s="122"/>
      <c r="L1152" s="120"/>
      <c r="M1152" s="120"/>
      <c r="N1152" s="123"/>
      <c r="O1152" s="122"/>
    </row>
    <row r="1153" spans="1:15" s="166" customFormat="1" x14ac:dyDescent="0.3">
      <c r="A1153" s="113">
        <f t="shared" si="34"/>
        <v>1144</v>
      </c>
      <c r="B1153" s="114"/>
      <c r="C1153" s="115"/>
      <c r="D1153" s="116"/>
      <c r="E1153" s="117"/>
      <c r="F1153" s="118"/>
      <c r="G1153" s="105" t="str">
        <f t="shared" si="35"/>
        <v/>
      </c>
      <c r="H1153" s="117"/>
      <c r="I1153" s="122"/>
      <c r="J1153" s="165"/>
      <c r="K1153" s="122"/>
      <c r="L1153" s="120"/>
      <c r="M1153" s="120"/>
      <c r="N1153" s="123"/>
      <c r="O1153" s="109"/>
    </row>
    <row r="1154" spans="1:15" s="166" customFormat="1" x14ac:dyDescent="0.3">
      <c r="A1154" s="113">
        <f t="shared" si="34"/>
        <v>1145</v>
      </c>
      <c r="B1154" s="114"/>
      <c r="C1154" s="115"/>
      <c r="D1154" s="116"/>
      <c r="E1154" s="117"/>
      <c r="F1154" s="118"/>
      <c r="G1154" s="105" t="str">
        <f t="shared" si="35"/>
        <v/>
      </c>
      <c r="H1154" s="117"/>
      <c r="I1154" s="122"/>
      <c r="J1154" s="165"/>
      <c r="K1154" s="122"/>
      <c r="L1154" s="120"/>
      <c r="M1154" s="120"/>
      <c r="N1154" s="123"/>
      <c r="O1154" s="122"/>
    </row>
    <row r="1155" spans="1:15" s="166" customFormat="1" x14ac:dyDescent="0.3">
      <c r="A1155" s="113">
        <f t="shared" si="34"/>
        <v>1146</v>
      </c>
      <c r="B1155" s="114"/>
      <c r="C1155" s="115"/>
      <c r="D1155" s="116"/>
      <c r="E1155" s="117"/>
      <c r="F1155" s="118"/>
      <c r="G1155" s="105" t="str">
        <f t="shared" si="35"/>
        <v/>
      </c>
      <c r="H1155" s="117"/>
      <c r="I1155" s="122"/>
      <c r="J1155" s="165"/>
      <c r="K1155" s="122"/>
      <c r="L1155" s="120"/>
      <c r="M1155" s="120"/>
      <c r="N1155" s="123"/>
      <c r="O1155" s="122"/>
    </row>
    <row r="1156" spans="1:15" s="166" customFormat="1" x14ac:dyDescent="0.3">
      <c r="A1156" s="113">
        <f t="shared" si="34"/>
        <v>1147</v>
      </c>
      <c r="B1156" s="114"/>
      <c r="C1156" s="115"/>
      <c r="D1156" s="116"/>
      <c r="E1156" s="117"/>
      <c r="F1156" s="118"/>
      <c r="G1156" s="105" t="str">
        <f t="shared" si="35"/>
        <v/>
      </c>
      <c r="H1156" s="117"/>
      <c r="I1156" s="122"/>
      <c r="J1156" s="165"/>
      <c r="K1156" s="122"/>
      <c r="L1156" s="120"/>
      <c r="M1156" s="120"/>
      <c r="N1156" s="123"/>
      <c r="O1156" s="122"/>
    </row>
    <row r="1157" spans="1:15" s="166" customFormat="1" x14ac:dyDescent="0.3">
      <c r="A1157" s="113">
        <f t="shared" si="34"/>
        <v>1148</v>
      </c>
      <c r="B1157" s="114"/>
      <c r="C1157" s="115"/>
      <c r="D1157" s="116"/>
      <c r="E1157" s="117"/>
      <c r="F1157" s="118"/>
      <c r="G1157" s="105" t="str">
        <f t="shared" si="35"/>
        <v/>
      </c>
      <c r="H1157" s="117"/>
      <c r="I1157" s="122"/>
      <c r="J1157" s="165"/>
      <c r="K1157" s="122"/>
      <c r="L1157" s="120"/>
      <c r="M1157" s="120"/>
      <c r="N1157" s="123"/>
      <c r="O1157" s="122"/>
    </row>
    <row r="1158" spans="1:15" s="166" customFormat="1" x14ac:dyDescent="0.3">
      <c r="A1158" s="113">
        <f t="shared" si="34"/>
        <v>1149</v>
      </c>
      <c r="B1158" s="114"/>
      <c r="C1158" s="115"/>
      <c r="D1158" s="116"/>
      <c r="E1158" s="117"/>
      <c r="F1158" s="118"/>
      <c r="G1158" s="105" t="str">
        <f t="shared" si="35"/>
        <v/>
      </c>
      <c r="H1158" s="117"/>
      <c r="I1158" s="122"/>
      <c r="J1158" s="165"/>
      <c r="K1158" s="122"/>
      <c r="L1158" s="120"/>
      <c r="M1158" s="120"/>
      <c r="N1158" s="123"/>
      <c r="O1158" s="122"/>
    </row>
    <row r="1159" spans="1:15" s="166" customFormat="1" x14ac:dyDescent="0.3">
      <c r="A1159" s="113">
        <f t="shared" si="34"/>
        <v>1150</v>
      </c>
      <c r="B1159" s="114"/>
      <c r="C1159" s="115"/>
      <c r="D1159" s="116"/>
      <c r="E1159" s="117"/>
      <c r="F1159" s="118"/>
      <c r="G1159" s="105" t="str">
        <f t="shared" si="35"/>
        <v/>
      </c>
      <c r="H1159" s="117"/>
      <c r="I1159" s="122"/>
      <c r="J1159" s="165"/>
      <c r="K1159" s="122"/>
      <c r="L1159" s="120"/>
      <c r="M1159" s="120"/>
      <c r="N1159" s="123"/>
      <c r="O1159" s="122"/>
    </row>
    <row r="1160" spans="1:15" s="166" customFormat="1" x14ac:dyDescent="0.3">
      <c r="A1160" s="113">
        <f t="shared" si="34"/>
        <v>1151</v>
      </c>
      <c r="B1160" s="114"/>
      <c r="C1160" s="115"/>
      <c r="D1160" s="116"/>
      <c r="E1160" s="117"/>
      <c r="F1160" s="118"/>
      <c r="G1160" s="105" t="str">
        <f t="shared" si="35"/>
        <v/>
      </c>
      <c r="H1160" s="117"/>
      <c r="I1160" s="122"/>
      <c r="J1160" s="165"/>
      <c r="K1160" s="122"/>
      <c r="L1160" s="120"/>
      <c r="M1160" s="120"/>
      <c r="N1160" s="123"/>
      <c r="O1160" s="122"/>
    </row>
    <row r="1161" spans="1:15" s="166" customFormat="1" x14ac:dyDescent="0.3">
      <c r="A1161" s="113">
        <f t="shared" si="34"/>
        <v>1152</v>
      </c>
      <c r="B1161" s="114"/>
      <c r="C1161" s="115"/>
      <c r="D1161" s="116"/>
      <c r="E1161" s="117"/>
      <c r="F1161" s="118"/>
      <c r="G1161" s="105" t="str">
        <f t="shared" si="35"/>
        <v/>
      </c>
      <c r="H1161" s="117"/>
      <c r="I1161" s="122"/>
      <c r="J1161" s="165"/>
      <c r="K1161" s="122"/>
      <c r="L1161" s="120"/>
      <c r="M1161" s="120"/>
      <c r="N1161" s="123"/>
      <c r="O1161" s="122"/>
    </row>
    <row r="1162" spans="1:15" s="166" customFormat="1" x14ac:dyDescent="0.3">
      <c r="A1162" s="113">
        <f t="shared" si="34"/>
        <v>1153</v>
      </c>
      <c r="B1162" s="114"/>
      <c r="C1162" s="115"/>
      <c r="D1162" s="116"/>
      <c r="E1162" s="117"/>
      <c r="F1162" s="118"/>
      <c r="G1162" s="105" t="str">
        <f t="shared" si="35"/>
        <v/>
      </c>
      <c r="H1162" s="117"/>
      <c r="I1162" s="122"/>
      <c r="J1162" s="165"/>
      <c r="K1162" s="122"/>
      <c r="L1162" s="120"/>
      <c r="M1162" s="120"/>
      <c r="N1162" s="123"/>
      <c r="O1162" s="122"/>
    </row>
    <row r="1163" spans="1:15" s="166" customFormat="1" x14ac:dyDescent="0.3">
      <c r="A1163" s="113">
        <f t="shared" ref="A1163:A1226" si="36">A1162+1</f>
        <v>1154</v>
      </c>
      <c r="B1163" s="114"/>
      <c r="C1163" s="115"/>
      <c r="D1163" s="116"/>
      <c r="E1163" s="117"/>
      <c r="F1163" s="118"/>
      <c r="G1163" s="105" t="str">
        <f t="shared" ref="G1163:G1226" si="37">IF(E1163&lt;&gt;"",IF(D1163&lt;&gt;"",D1163&amp;"-"&amp;E1163&amp;"-"&amp;TEXT(F1163,"000"),E1163&amp;"-"&amp;TEXT(F1163,"000")),"")</f>
        <v/>
      </c>
      <c r="H1163" s="117"/>
      <c r="I1163" s="122"/>
      <c r="J1163" s="165"/>
      <c r="K1163" s="122"/>
      <c r="L1163" s="120"/>
      <c r="M1163" s="120"/>
      <c r="N1163" s="123"/>
      <c r="O1163" s="122"/>
    </row>
    <row r="1164" spans="1:15" s="166" customFormat="1" x14ac:dyDescent="0.3">
      <c r="A1164" s="113">
        <f t="shared" si="36"/>
        <v>1155</v>
      </c>
      <c r="B1164" s="114"/>
      <c r="C1164" s="115"/>
      <c r="D1164" s="116"/>
      <c r="E1164" s="117"/>
      <c r="F1164" s="118"/>
      <c r="G1164" s="105" t="str">
        <f t="shared" si="37"/>
        <v/>
      </c>
      <c r="H1164" s="117"/>
      <c r="I1164" s="122"/>
      <c r="J1164" s="165"/>
      <c r="K1164" s="122"/>
      <c r="L1164" s="120"/>
      <c r="M1164" s="120"/>
      <c r="N1164" s="123"/>
      <c r="O1164" s="122"/>
    </row>
    <row r="1165" spans="1:15" s="166" customFormat="1" x14ac:dyDescent="0.3">
      <c r="A1165" s="113">
        <f t="shared" si="36"/>
        <v>1156</v>
      </c>
      <c r="B1165" s="114"/>
      <c r="C1165" s="115"/>
      <c r="D1165" s="116"/>
      <c r="E1165" s="117"/>
      <c r="F1165" s="118"/>
      <c r="G1165" s="105" t="str">
        <f t="shared" si="37"/>
        <v/>
      </c>
      <c r="H1165" s="117"/>
      <c r="I1165" s="122"/>
      <c r="J1165" s="165"/>
      <c r="K1165" s="122"/>
      <c r="L1165" s="120"/>
      <c r="M1165" s="120"/>
      <c r="N1165" s="123"/>
      <c r="O1165" s="122"/>
    </row>
    <row r="1166" spans="1:15" s="166" customFormat="1" x14ac:dyDescent="0.3">
      <c r="A1166" s="113">
        <f t="shared" si="36"/>
        <v>1157</v>
      </c>
      <c r="B1166" s="114"/>
      <c r="C1166" s="115"/>
      <c r="D1166" s="116"/>
      <c r="E1166" s="117"/>
      <c r="F1166" s="118"/>
      <c r="G1166" s="105" t="str">
        <f t="shared" si="37"/>
        <v/>
      </c>
      <c r="H1166" s="117"/>
      <c r="I1166" s="122"/>
      <c r="J1166" s="165"/>
      <c r="K1166" s="122"/>
      <c r="L1166" s="120"/>
      <c r="M1166" s="120"/>
      <c r="N1166" s="123"/>
      <c r="O1166" s="122"/>
    </row>
    <row r="1167" spans="1:15" s="166" customFormat="1" x14ac:dyDescent="0.3">
      <c r="A1167" s="113">
        <f t="shared" si="36"/>
        <v>1158</v>
      </c>
      <c r="B1167" s="114"/>
      <c r="C1167" s="115"/>
      <c r="D1167" s="116"/>
      <c r="E1167" s="117"/>
      <c r="F1167" s="118"/>
      <c r="G1167" s="105" t="str">
        <f t="shared" si="37"/>
        <v/>
      </c>
      <c r="H1167" s="117"/>
      <c r="I1167" s="122"/>
      <c r="J1167" s="165"/>
      <c r="K1167" s="122"/>
      <c r="L1167" s="120"/>
      <c r="M1167" s="120"/>
      <c r="N1167" s="123"/>
      <c r="O1167" s="122"/>
    </row>
    <row r="1168" spans="1:15" s="166" customFormat="1" x14ac:dyDescent="0.3">
      <c r="A1168" s="113">
        <f t="shared" si="36"/>
        <v>1159</v>
      </c>
      <c r="B1168" s="114"/>
      <c r="C1168" s="115"/>
      <c r="D1168" s="116"/>
      <c r="E1168" s="117"/>
      <c r="F1168" s="118"/>
      <c r="G1168" s="105" t="str">
        <f t="shared" si="37"/>
        <v/>
      </c>
      <c r="H1168" s="117"/>
      <c r="I1168" s="122"/>
      <c r="J1168" s="165"/>
      <c r="K1168" s="122"/>
      <c r="L1168" s="120"/>
      <c r="M1168" s="120"/>
      <c r="N1168" s="123"/>
      <c r="O1168" s="122"/>
    </row>
    <row r="1169" spans="1:15" s="166" customFormat="1" x14ac:dyDescent="0.3">
      <c r="A1169" s="113">
        <f t="shared" si="36"/>
        <v>1160</v>
      </c>
      <c r="B1169" s="114"/>
      <c r="C1169" s="115"/>
      <c r="D1169" s="116"/>
      <c r="E1169" s="117"/>
      <c r="F1169" s="118"/>
      <c r="G1169" s="105" t="str">
        <f t="shared" si="37"/>
        <v/>
      </c>
      <c r="H1169" s="117"/>
      <c r="I1169" s="122"/>
      <c r="J1169" s="165"/>
      <c r="K1169" s="122"/>
      <c r="L1169" s="120"/>
      <c r="M1169" s="120"/>
      <c r="N1169" s="123"/>
      <c r="O1169" s="122"/>
    </row>
    <row r="1170" spans="1:15" s="166" customFormat="1" x14ac:dyDescent="0.3">
      <c r="A1170" s="113">
        <f t="shared" si="36"/>
        <v>1161</v>
      </c>
      <c r="B1170" s="114"/>
      <c r="C1170" s="115"/>
      <c r="D1170" s="116"/>
      <c r="E1170" s="117"/>
      <c r="F1170" s="118"/>
      <c r="G1170" s="105" t="str">
        <f t="shared" si="37"/>
        <v/>
      </c>
      <c r="H1170" s="117"/>
      <c r="I1170" s="122"/>
      <c r="J1170" s="165"/>
      <c r="K1170" s="122"/>
      <c r="L1170" s="120"/>
      <c r="M1170" s="120"/>
      <c r="N1170" s="123"/>
      <c r="O1170" s="122"/>
    </row>
    <row r="1171" spans="1:15" s="166" customFormat="1" x14ac:dyDescent="0.3">
      <c r="A1171" s="113">
        <f t="shared" si="36"/>
        <v>1162</v>
      </c>
      <c r="B1171" s="114"/>
      <c r="C1171" s="115"/>
      <c r="D1171" s="116"/>
      <c r="E1171" s="117"/>
      <c r="F1171" s="118"/>
      <c r="G1171" s="105" t="str">
        <f t="shared" si="37"/>
        <v/>
      </c>
      <c r="H1171" s="117"/>
      <c r="I1171" s="122"/>
      <c r="J1171" s="165"/>
      <c r="K1171" s="122"/>
      <c r="L1171" s="120"/>
      <c r="M1171" s="120"/>
      <c r="N1171" s="123"/>
      <c r="O1171" s="109"/>
    </row>
    <row r="1172" spans="1:15" s="166" customFormat="1" x14ac:dyDescent="0.3">
      <c r="A1172" s="113">
        <f t="shared" si="36"/>
        <v>1163</v>
      </c>
      <c r="B1172" s="114"/>
      <c r="C1172" s="115"/>
      <c r="D1172" s="116"/>
      <c r="E1172" s="117"/>
      <c r="F1172" s="118"/>
      <c r="G1172" s="105" t="str">
        <f t="shared" si="37"/>
        <v/>
      </c>
      <c r="H1172" s="117"/>
      <c r="I1172" s="122"/>
      <c r="J1172" s="165"/>
      <c r="K1172" s="122"/>
      <c r="L1172" s="120"/>
      <c r="M1172" s="120"/>
      <c r="N1172" s="123"/>
      <c r="O1172" s="122"/>
    </row>
    <row r="1173" spans="1:15" s="166" customFormat="1" x14ac:dyDescent="0.3">
      <c r="A1173" s="113">
        <f t="shared" si="36"/>
        <v>1164</v>
      </c>
      <c r="B1173" s="114"/>
      <c r="C1173" s="115"/>
      <c r="D1173" s="116"/>
      <c r="E1173" s="117"/>
      <c r="F1173" s="118"/>
      <c r="G1173" s="105" t="str">
        <f t="shared" si="37"/>
        <v/>
      </c>
      <c r="H1173" s="117"/>
      <c r="I1173" s="122"/>
      <c r="J1173" s="165"/>
      <c r="K1173" s="122"/>
      <c r="L1173" s="120"/>
      <c r="M1173" s="120"/>
      <c r="N1173" s="123"/>
      <c r="O1173" s="122"/>
    </row>
    <row r="1174" spans="1:15" s="166" customFormat="1" x14ac:dyDescent="0.3">
      <c r="A1174" s="113">
        <f t="shared" si="36"/>
        <v>1165</v>
      </c>
      <c r="B1174" s="114"/>
      <c r="C1174" s="115"/>
      <c r="D1174" s="116"/>
      <c r="E1174" s="117"/>
      <c r="F1174" s="118"/>
      <c r="G1174" s="105" t="str">
        <f t="shared" si="37"/>
        <v/>
      </c>
      <c r="H1174" s="117"/>
      <c r="I1174" s="122"/>
      <c r="J1174" s="165"/>
      <c r="K1174" s="122"/>
      <c r="L1174" s="120"/>
      <c r="M1174" s="120"/>
      <c r="N1174" s="123"/>
      <c r="O1174" s="109"/>
    </row>
    <row r="1175" spans="1:15" s="166" customFormat="1" x14ac:dyDescent="0.3">
      <c r="A1175" s="113">
        <f t="shared" si="36"/>
        <v>1166</v>
      </c>
      <c r="B1175" s="114"/>
      <c r="C1175" s="115"/>
      <c r="D1175" s="116"/>
      <c r="E1175" s="117"/>
      <c r="F1175" s="118"/>
      <c r="G1175" s="105" t="str">
        <f t="shared" si="37"/>
        <v/>
      </c>
      <c r="H1175" s="117"/>
      <c r="I1175" s="122"/>
      <c r="J1175" s="165"/>
      <c r="K1175" s="122"/>
      <c r="L1175" s="120"/>
      <c r="M1175" s="120"/>
      <c r="N1175" s="123"/>
      <c r="O1175" s="109"/>
    </row>
    <row r="1176" spans="1:15" s="166" customFormat="1" x14ac:dyDescent="0.3">
      <c r="A1176" s="113">
        <f t="shared" si="36"/>
        <v>1167</v>
      </c>
      <c r="B1176" s="114"/>
      <c r="C1176" s="115"/>
      <c r="D1176" s="116"/>
      <c r="E1176" s="117"/>
      <c r="F1176" s="118"/>
      <c r="G1176" s="105" t="str">
        <f t="shared" si="37"/>
        <v/>
      </c>
      <c r="H1176" s="117"/>
      <c r="I1176" s="122"/>
      <c r="J1176" s="165"/>
      <c r="K1176" s="122"/>
      <c r="L1176" s="120"/>
      <c r="M1176" s="120"/>
      <c r="N1176" s="123"/>
      <c r="O1176" s="109"/>
    </row>
    <row r="1177" spans="1:15" s="166" customFormat="1" x14ac:dyDescent="0.3">
      <c r="A1177" s="113">
        <f t="shared" si="36"/>
        <v>1168</v>
      </c>
      <c r="B1177" s="114"/>
      <c r="C1177" s="115"/>
      <c r="D1177" s="116"/>
      <c r="E1177" s="117"/>
      <c r="F1177" s="118"/>
      <c r="G1177" s="105" t="str">
        <f t="shared" si="37"/>
        <v/>
      </c>
      <c r="H1177" s="117"/>
      <c r="I1177" s="122"/>
      <c r="J1177" s="165"/>
      <c r="K1177" s="122"/>
      <c r="L1177" s="120"/>
      <c r="M1177" s="120"/>
      <c r="N1177" s="123"/>
      <c r="O1177" s="109"/>
    </row>
    <row r="1178" spans="1:15" s="166" customFormat="1" x14ac:dyDescent="0.3">
      <c r="A1178" s="113">
        <f t="shared" si="36"/>
        <v>1169</v>
      </c>
      <c r="B1178" s="114"/>
      <c r="C1178" s="115"/>
      <c r="D1178" s="116"/>
      <c r="E1178" s="117"/>
      <c r="F1178" s="118"/>
      <c r="G1178" s="105" t="str">
        <f t="shared" si="37"/>
        <v/>
      </c>
      <c r="H1178" s="117"/>
      <c r="I1178" s="122"/>
      <c r="J1178" s="165"/>
      <c r="K1178" s="122"/>
      <c r="L1178" s="120"/>
      <c r="M1178" s="120"/>
      <c r="N1178" s="123"/>
      <c r="O1178" s="109"/>
    </row>
    <row r="1179" spans="1:15" s="166" customFormat="1" x14ac:dyDescent="0.3">
      <c r="A1179" s="113">
        <f t="shared" si="36"/>
        <v>1170</v>
      </c>
      <c r="B1179" s="114"/>
      <c r="C1179" s="115"/>
      <c r="D1179" s="116"/>
      <c r="E1179" s="117"/>
      <c r="F1179" s="118"/>
      <c r="G1179" s="105" t="str">
        <f t="shared" si="37"/>
        <v/>
      </c>
      <c r="H1179" s="117"/>
      <c r="I1179" s="122"/>
      <c r="J1179" s="165"/>
      <c r="K1179" s="122"/>
      <c r="L1179" s="120"/>
      <c r="M1179" s="120"/>
      <c r="N1179" s="123"/>
      <c r="O1179" s="109"/>
    </row>
    <row r="1180" spans="1:15" s="166" customFormat="1" x14ac:dyDescent="0.3">
      <c r="A1180" s="113">
        <f t="shared" si="36"/>
        <v>1171</v>
      </c>
      <c r="B1180" s="114"/>
      <c r="C1180" s="115"/>
      <c r="D1180" s="116"/>
      <c r="E1180" s="117"/>
      <c r="F1180" s="118"/>
      <c r="G1180" s="105" t="str">
        <f t="shared" si="37"/>
        <v/>
      </c>
      <c r="H1180" s="117"/>
      <c r="I1180" s="122"/>
      <c r="J1180" s="165"/>
      <c r="K1180" s="122"/>
      <c r="L1180" s="120"/>
      <c r="M1180" s="120"/>
      <c r="N1180" s="123"/>
      <c r="O1180" s="122"/>
    </row>
    <row r="1181" spans="1:15" s="166" customFormat="1" x14ac:dyDescent="0.3">
      <c r="A1181" s="113">
        <f t="shared" si="36"/>
        <v>1172</v>
      </c>
      <c r="B1181" s="114"/>
      <c r="C1181" s="115"/>
      <c r="D1181" s="116"/>
      <c r="E1181" s="117"/>
      <c r="F1181" s="118"/>
      <c r="G1181" s="105" t="str">
        <f t="shared" si="37"/>
        <v/>
      </c>
      <c r="H1181" s="117"/>
      <c r="I1181" s="122"/>
      <c r="J1181" s="165"/>
      <c r="K1181" s="122"/>
      <c r="L1181" s="120"/>
      <c r="M1181" s="120"/>
      <c r="N1181" s="123"/>
      <c r="O1181" s="109"/>
    </row>
    <row r="1182" spans="1:15" s="166" customFormat="1" x14ac:dyDescent="0.3">
      <c r="A1182" s="113">
        <f t="shared" si="36"/>
        <v>1173</v>
      </c>
      <c r="B1182" s="114"/>
      <c r="C1182" s="115"/>
      <c r="D1182" s="116"/>
      <c r="E1182" s="117"/>
      <c r="F1182" s="118"/>
      <c r="G1182" s="105" t="str">
        <f t="shared" si="37"/>
        <v/>
      </c>
      <c r="H1182" s="117"/>
      <c r="I1182" s="122"/>
      <c r="J1182" s="165"/>
      <c r="K1182" s="122"/>
      <c r="L1182" s="120"/>
      <c r="M1182" s="120"/>
      <c r="N1182" s="123"/>
      <c r="O1182" s="122"/>
    </row>
    <row r="1183" spans="1:15" s="166" customFormat="1" x14ac:dyDescent="0.3">
      <c r="A1183" s="113">
        <f t="shared" si="36"/>
        <v>1174</v>
      </c>
      <c r="B1183" s="114"/>
      <c r="C1183" s="115"/>
      <c r="D1183" s="116"/>
      <c r="E1183" s="117"/>
      <c r="F1183" s="118"/>
      <c r="G1183" s="105" t="str">
        <f t="shared" si="37"/>
        <v/>
      </c>
      <c r="H1183" s="117"/>
      <c r="I1183" s="122"/>
      <c r="J1183" s="165"/>
      <c r="K1183" s="122"/>
      <c r="L1183" s="120"/>
      <c r="M1183" s="120"/>
      <c r="N1183" s="123"/>
      <c r="O1183" s="109"/>
    </row>
    <row r="1184" spans="1:15" s="166" customFormat="1" x14ac:dyDescent="0.3">
      <c r="A1184" s="113">
        <f t="shared" si="36"/>
        <v>1175</v>
      </c>
      <c r="B1184" s="114"/>
      <c r="C1184" s="115"/>
      <c r="D1184" s="116"/>
      <c r="E1184" s="117"/>
      <c r="F1184" s="118"/>
      <c r="G1184" s="105" t="str">
        <f t="shared" si="37"/>
        <v/>
      </c>
      <c r="H1184" s="117"/>
      <c r="I1184" s="122"/>
      <c r="J1184" s="165"/>
      <c r="K1184" s="122"/>
      <c r="L1184" s="120"/>
      <c r="M1184" s="120"/>
      <c r="N1184" s="123"/>
      <c r="O1184" s="122"/>
    </row>
    <row r="1185" spans="1:15" s="166" customFormat="1" x14ac:dyDescent="0.3">
      <c r="A1185" s="113">
        <f t="shared" si="36"/>
        <v>1176</v>
      </c>
      <c r="B1185" s="114"/>
      <c r="C1185" s="115"/>
      <c r="D1185" s="116"/>
      <c r="E1185" s="117"/>
      <c r="F1185" s="118"/>
      <c r="G1185" s="105" t="str">
        <f t="shared" si="37"/>
        <v/>
      </c>
      <c r="H1185" s="117"/>
      <c r="I1185" s="122"/>
      <c r="J1185" s="165"/>
      <c r="K1185" s="122"/>
      <c r="L1185" s="120"/>
      <c r="M1185" s="120"/>
      <c r="N1185" s="123"/>
      <c r="O1185" s="122"/>
    </row>
    <row r="1186" spans="1:15" s="166" customFormat="1" x14ac:dyDescent="0.3">
      <c r="A1186" s="113">
        <f t="shared" si="36"/>
        <v>1177</v>
      </c>
      <c r="B1186" s="114"/>
      <c r="C1186" s="115"/>
      <c r="D1186" s="116"/>
      <c r="E1186" s="117"/>
      <c r="F1186" s="118"/>
      <c r="G1186" s="105" t="str">
        <f t="shared" si="37"/>
        <v/>
      </c>
      <c r="H1186" s="117"/>
      <c r="I1186" s="122"/>
      <c r="J1186" s="165"/>
      <c r="K1186" s="122"/>
      <c r="L1186" s="120"/>
      <c r="M1186" s="120"/>
      <c r="N1186" s="123"/>
      <c r="O1186" s="109"/>
    </row>
    <row r="1187" spans="1:15" s="166" customFormat="1" x14ac:dyDescent="0.3">
      <c r="A1187" s="113">
        <f t="shared" si="36"/>
        <v>1178</v>
      </c>
      <c r="B1187" s="114"/>
      <c r="C1187" s="115"/>
      <c r="D1187" s="116"/>
      <c r="E1187" s="117"/>
      <c r="F1187" s="118"/>
      <c r="G1187" s="105" t="str">
        <f t="shared" si="37"/>
        <v/>
      </c>
      <c r="H1187" s="117"/>
      <c r="I1187" s="122"/>
      <c r="J1187" s="165"/>
      <c r="K1187" s="122"/>
      <c r="L1187" s="120"/>
      <c r="M1187" s="120"/>
      <c r="N1187" s="123"/>
      <c r="O1187" s="109"/>
    </row>
    <row r="1188" spans="1:15" s="166" customFormat="1" x14ac:dyDescent="0.3">
      <c r="A1188" s="113">
        <f t="shared" si="36"/>
        <v>1179</v>
      </c>
      <c r="B1188" s="114"/>
      <c r="C1188" s="115"/>
      <c r="D1188" s="116"/>
      <c r="E1188" s="117"/>
      <c r="F1188" s="118"/>
      <c r="G1188" s="105" t="str">
        <f t="shared" si="37"/>
        <v/>
      </c>
      <c r="H1188" s="117"/>
      <c r="I1188" s="122"/>
      <c r="J1188" s="165"/>
      <c r="K1188" s="122"/>
      <c r="L1188" s="120"/>
      <c r="M1188" s="120"/>
      <c r="N1188" s="123"/>
      <c r="O1188" s="109"/>
    </row>
    <row r="1189" spans="1:15" s="166" customFormat="1" x14ac:dyDescent="0.3">
      <c r="A1189" s="113">
        <f t="shared" si="36"/>
        <v>1180</v>
      </c>
      <c r="B1189" s="114"/>
      <c r="C1189" s="115"/>
      <c r="D1189" s="116"/>
      <c r="E1189" s="117"/>
      <c r="F1189" s="118"/>
      <c r="G1189" s="105" t="str">
        <f t="shared" si="37"/>
        <v/>
      </c>
      <c r="H1189" s="117"/>
      <c r="I1189" s="122"/>
      <c r="J1189" s="165"/>
      <c r="K1189" s="122"/>
      <c r="L1189" s="120"/>
      <c r="M1189" s="120"/>
      <c r="N1189" s="123"/>
      <c r="O1189" s="109"/>
    </row>
    <row r="1190" spans="1:15" s="166" customFormat="1" x14ac:dyDescent="0.3">
      <c r="A1190" s="113">
        <f t="shared" si="36"/>
        <v>1181</v>
      </c>
      <c r="B1190" s="114"/>
      <c r="C1190" s="115"/>
      <c r="D1190" s="116"/>
      <c r="E1190" s="117"/>
      <c r="F1190" s="118"/>
      <c r="G1190" s="105" t="str">
        <f t="shared" si="37"/>
        <v/>
      </c>
      <c r="H1190" s="117"/>
      <c r="I1190" s="122"/>
      <c r="J1190" s="165"/>
      <c r="K1190" s="122"/>
      <c r="L1190" s="120"/>
      <c r="M1190" s="120"/>
      <c r="N1190" s="123"/>
      <c r="O1190" s="109"/>
    </row>
    <row r="1191" spans="1:15" s="166" customFormat="1" x14ac:dyDescent="0.3">
      <c r="A1191" s="113">
        <f t="shared" si="36"/>
        <v>1182</v>
      </c>
      <c r="B1191" s="114"/>
      <c r="C1191" s="115"/>
      <c r="D1191" s="116"/>
      <c r="E1191" s="117"/>
      <c r="F1191" s="118"/>
      <c r="G1191" s="105" t="str">
        <f t="shared" si="37"/>
        <v/>
      </c>
      <c r="H1191" s="117"/>
      <c r="I1191" s="122"/>
      <c r="J1191" s="165"/>
      <c r="K1191" s="122"/>
      <c r="L1191" s="120"/>
      <c r="M1191" s="120"/>
      <c r="N1191" s="123"/>
      <c r="O1191" s="122"/>
    </row>
    <row r="1192" spans="1:15" s="166" customFormat="1" x14ac:dyDescent="0.3">
      <c r="A1192" s="113">
        <f t="shared" si="36"/>
        <v>1183</v>
      </c>
      <c r="B1192" s="114"/>
      <c r="C1192" s="115"/>
      <c r="D1192" s="116"/>
      <c r="E1192" s="117"/>
      <c r="F1192" s="118"/>
      <c r="G1192" s="105" t="str">
        <f t="shared" si="37"/>
        <v/>
      </c>
      <c r="H1192" s="117"/>
      <c r="I1192" s="122"/>
      <c r="J1192" s="165"/>
      <c r="K1192" s="122"/>
      <c r="L1192" s="120"/>
      <c r="M1192" s="120"/>
      <c r="N1192" s="123"/>
      <c r="O1192" s="122"/>
    </row>
    <row r="1193" spans="1:15" s="166" customFormat="1" x14ac:dyDescent="0.3">
      <c r="A1193" s="113">
        <f t="shared" si="36"/>
        <v>1184</v>
      </c>
      <c r="B1193" s="114"/>
      <c r="C1193" s="115"/>
      <c r="D1193" s="116"/>
      <c r="E1193" s="117"/>
      <c r="F1193" s="118"/>
      <c r="G1193" s="105" t="str">
        <f t="shared" si="37"/>
        <v/>
      </c>
      <c r="H1193" s="117"/>
      <c r="I1193" s="122"/>
      <c r="J1193" s="165"/>
      <c r="K1193" s="122"/>
      <c r="L1193" s="120"/>
      <c r="M1193" s="120"/>
      <c r="N1193" s="123"/>
      <c r="O1193" s="122"/>
    </row>
    <row r="1194" spans="1:15" s="166" customFormat="1" x14ac:dyDescent="0.3">
      <c r="A1194" s="113">
        <f t="shared" si="36"/>
        <v>1185</v>
      </c>
      <c r="B1194" s="114"/>
      <c r="C1194" s="115"/>
      <c r="D1194" s="116"/>
      <c r="E1194" s="117"/>
      <c r="F1194" s="118"/>
      <c r="G1194" s="105" t="str">
        <f t="shared" si="37"/>
        <v/>
      </c>
      <c r="H1194" s="117"/>
      <c r="I1194" s="122"/>
      <c r="J1194" s="165"/>
      <c r="K1194" s="122"/>
      <c r="L1194" s="120"/>
      <c r="M1194" s="120"/>
      <c r="N1194" s="123"/>
      <c r="O1194" s="122"/>
    </row>
    <row r="1195" spans="1:15" s="166" customFormat="1" x14ac:dyDescent="0.3">
      <c r="A1195" s="113">
        <f t="shared" si="36"/>
        <v>1186</v>
      </c>
      <c r="B1195" s="114"/>
      <c r="C1195" s="115"/>
      <c r="D1195" s="116"/>
      <c r="E1195" s="117"/>
      <c r="F1195" s="118"/>
      <c r="G1195" s="105" t="str">
        <f t="shared" si="37"/>
        <v/>
      </c>
      <c r="H1195" s="117"/>
      <c r="I1195" s="122"/>
      <c r="J1195" s="165"/>
      <c r="K1195" s="122"/>
      <c r="L1195" s="120"/>
      <c r="M1195" s="120"/>
      <c r="N1195" s="123"/>
      <c r="O1195" s="122"/>
    </row>
    <row r="1196" spans="1:15" s="166" customFormat="1" x14ac:dyDescent="0.3">
      <c r="A1196" s="113">
        <f t="shared" si="36"/>
        <v>1187</v>
      </c>
      <c r="B1196" s="114"/>
      <c r="C1196" s="115"/>
      <c r="D1196" s="116"/>
      <c r="E1196" s="117"/>
      <c r="F1196" s="118"/>
      <c r="G1196" s="105" t="str">
        <f t="shared" si="37"/>
        <v/>
      </c>
      <c r="H1196" s="117"/>
      <c r="I1196" s="122"/>
      <c r="J1196" s="165"/>
      <c r="K1196" s="122"/>
      <c r="L1196" s="120"/>
      <c r="M1196" s="120"/>
      <c r="N1196" s="123"/>
      <c r="O1196" s="122"/>
    </row>
    <row r="1197" spans="1:15" s="166" customFormat="1" x14ac:dyDescent="0.3">
      <c r="A1197" s="113">
        <f t="shared" si="36"/>
        <v>1188</v>
      </c>
      <c r="B1197" s="114"/>
      <c r="C1197" s="115"/>
      <c r="D1197" s="116"/>
      <c r="E1197" s="117"/>
      <c r="F1197" s="118"/>
      <c r="G1197" s="105" t="str">
        <f t="shared" si="37"/>
        <v/>
      </c>
      <c r="H1197" s="117"/>
      <c r="I1197" s="122"/>
      <c r="J1197" s="165"/>
      <c r="K1197" s="122"/>
      <c r="L1197" s="120"/>
      <c r="M1197" s="120"/>
      <c r="N1197" s="123"/>
      <c r="O1197" s="122"/>
    </row>
    <row r="1198" spans="1:15" s="166" customFormat="1" x14ac:dyDescent="0.3">
      <c r="A1198" s="113">
        <f t="shared" si="36"/>
        <v>1189</v>
      </c>
      <c r="B1198" s="114"/>
      <c r="C1198" s="115"/>
      <c r="D1198" s="116"/>
      <c r="E1198" s="117"/>
      <c r="F1198" s="118"/>
      <c r="G1198" s="105" t="str">
        <f t="shared" si="37"/>
        <v/>
      </c>
      <c r="H1198" s="117"/>
      <c r="I1198" s="122"/>
      <c r="J1198" s="165"/>
      <c r="K1198" s="122"/>
      <c r="L1198" s="120"/>
      <c r="M1198" s="120"/>
      <c r="N1198" s="123"/>
      <c r="O1198" s="122"/>
    </row>
    <row r="1199" spans="1:15" s="166" customFormat="1" x14ac:dyDescent="0.3">
      <c r="A1199" s="113">
        <f t="shared" si="36"/>
        <v>1190</v>
      </c>
      <c r="B1199" s="114"/>
      <c r="C1199" s="115"/>
      <c r="D1199" s="116"/>
      <c r="E1199" s="117"/>
      <c r="F1199" s="118"/>
      <c r="G1199" s="105" t="str">
        <f t="shared" si="37"/>
        <v/>
      </c>
      <c r="H1199" s="117"/>
      <c r="I1199" s="122"/>
      <c r="J1199" s="165"/>
      <c r="K1199" s="122"/>
      <c r="L1199" s="120"/>
      <c r="M1199" s="120"/>
      <c r="N1199" s="123"/>
      <c r="O1199" s="109"/>
    </row>
    <row r="1200" spans="1:15" s="166" customFormat="1" x14ac:dyDescent="0.3">
      <c r="A1200" s="113">
        <f t="shared" si="36"/>
        <v>1191</v>
      </c>
      <c r="B1200" s="114"/>
      <c r="C1200" s="115"/>
      <c r="D1200" s="116"/>
      <c r="E1200" s="117"/>
      <c r="F1200" s="118"/>
      <c r="G1200" s="105" t="str">
        <f t="shared" si="37"/>
        <v/>
      </c>
      <c r="H1200" s="117"/>
      <c r="I1200" s="122"/>
      <c r="J1200" s="165"/>
      <c r="K1200" s="122"/>
      <c r="L1200" s="120"/>
      <c r="M1200" s="120"/>
      <c r="N1200" s="123"/>
      <c r="O1200" s="109"/>
    </row>
    <row r="1201" spans="1:15" s="166" customFormat="1" x14ac:dyDescent="0.3">
      <c r="A1201" s="113">
        <f t="shared" si="36"/>
        <v>1192</v>
      </c>
      <c r="B1201" s="114"/>
      <c r="C1201" s="115"/>
      <c r="D1201" s="116"/>
      <c r="E1201" s="117"/>
      <c r="F1201" s="118"/>
      <c r="G1201" s="105" t="str">
        <f t="shared" si="37"/>
        <v/>
      </c>
      <c r="H1201" s="117"/>
      <c r="I1201" s="122"/>
      <c r="J1201" s="165"/>
      <c r="K1201" s="122"/>
      <c r="L1201" s="120"/>
      <c r="M1201" s="120"/>
      <c r="N1201" s="123"/>
      <c r="O1201" s="109"/>
    </row>
    <row r="1202" spans="1:15" s="166" customFormat="1" x14ac:dyDescent="0.3">
      <c r="A1202" s="113">
        <f t="shared" si="36"/>
        <v>1193</v>
      </c>
      <c r="B1202" s="114"/>
      <c r="C1202" s="115"/>
      <c r="D1202" s="116"/>
      <c r="E1202" s="117"/>
      <c r="F1202" s="118"/>
      <c r="G1202" s="105" t="str">
        <f t="shared" si="37"/>
        <v/>
      </c>
      <c r="H1202" s="117"/>
      <c r="I1202" s="122"/>
      <c r="J1202" s="165"/>
      <c r="K1202" s="122"/>
      <c r="L1202" s="120"/>
      <c r="M1202" s="120"/>
      <c r="N1202" s="123"/>
      <c r="O1202" s="122"/>
    </row>
    <row r="1203" spans="1:15" s="166" customFormat="1" x14ac:dyDescent="0.3">
      <c r="A1203" s="113">
        <f t="shared" si="36"/>
        <v>1194</v>
      </c>
      <c r="B1203" s="114"/>
      <c r="C1203" s="115"/>
      <c r="D1203" s="116"/>
      <c r="E1203" s="117"/>
      <c r="F1203" s="118"/>
      <c r="G1203" s="105" t="str">
        <f t="shared" si="37"/>
        <v/>
      </c>
      <c r="H1203" s="117"/>
      <c r="I1203" s="122"/>
      <c r="J1203" s="165"/>
      <c r="K1203" s="122"/>
      <c r="L1203" s="120"/>
      <c r="M1203" s="120"/>
      <c r="N1203" s="123"/>
      <c r="O1203" s="122"/>
    </row>
    <row r="1204" spans="1:15" s="166" customFormat="1" x14ac:dyDescent="0.3">
      <c r="A1204" s="113">
        <f t="shared" si="36"/>
        <v>1195</v>
      </c>
      <c r="B1204" s="114"/>
      <c r="C1204" s="115"/>
      <c r="D1204" s="116"/>
      <c r="E1204" s="117"/>
      <c r="F1204" s="118"/>
      <c r="G1204" s="105" t="str">
        <f t="shared" si="37"/>
        <v/>
      </c>
      <c r="H1204" s="117"/>
      <c r="I1204" s="122"/>
      <c r="J1204" s="165"/>
      <c r="K1204" s="122"/>
      <c r="L1204" s="120"/>
      <c r="M1204" s="120"/>
      <c r="N1204" s="123"/>
      <c r="O1204" s="122"/>
    </row>
    <row r="1205" spans="1:15" s="166" customFormat="1" x14ac:dyDescent="0.3">
      <c r="A1205" s="113">
        <f t="shared" si="36"/>
        <v>1196</v>
      </c>
      <c r="B1205" s="114"/>
      <c r="C1205" s="115"/>
      <c r="D1205" s="116"/>
      <c r="E1205" s="117"/>
      <c r="F1205" s="118"/>
      <c r="G1205" s="105" t="str">
        <f t="shared" si="37"/>
        <v/>
      </c>
      <c r="H1205" s="117"/>
      <c r="I1205" s="122"/>
      <c r="J1205" s="165"/>
      <c r="K1205" s="122"/>
      <c r="L1205" s="120"/>
      <c r="M1205" s="120"/>
      <c r="N1205" s="123"/>
      <c r="O1205" s="122"/>
    </row>
    <row r="1206" spans="1:15" s="166" customFormat="1" x14ac:dyDescent="0.3">
      <c r="A1206" s="113">
        <f t="shared" si="36"/>
        <v>1197</v>
      </c>
      <c r="B1206" s="114"/>
      <c r="C1206" s="115"/>
      <c r="D1206" s="116"/>
      <c r="E1206" s="117"/>
      <c r="F1206" s="118"/>
      <c r="G1206" s="105" t="str">
        <f t="shared" si="37"/>
        <v/>
      </c>
      <c r="H1206" s="117"/>
      <c r="I1206" s="122"/>
      <c r="J1206" s="165"/>
      <c r="K1206" s="122"/>
      <c r="L1206" s="120"/>
      <c r="M1206" s="120"/>
      <c r="N1206" s="123"/>
      <c r="O1206" s="122"/>
    </row>
    <row r="1207" spans="1:15" s="166" customFormat="1" x14ac:dyDescent="0.3">
      <c r="A1207" s="113">
        <f t="shared" si="36"/>
        <v>1198</v>
      </c>
      <c r="B1207" s="114"/>
      <c r="C1207" s="115"/>
      <c r="D1207" s="116"/>
      <c r="E1207" s="117"/>
      <c r="F1207" s="118"/>
      <c r="G1207" s="105" t="str">
        <f t="shared" si="37"/>
        <v/>
      </c>
      <c r="H1207" s="117"/>
      <c r="I1207" s="122"/>
      <c r="J1207" s="165"/>
      <c r="K1207" s="122"/>
      <c r="L1207" s="120"/>
      <c r="M1207" s="120"/>
      <c r="N1207" s="123"/>
      <c r="O1207" s="109"/>
    </row>
    <row r="1208" spans="1:15" s="166" customFormat="1" x14ac:dyDescent="0.3">
      <c r="A1208" s="113">
        <f t="shared" si="36"/>
        <v>1199</v>
      </c>
      <c r="B1208" s="114"/>
      <c r="C1208" s="115"/>
      <c r="D1208" s="116"/>
      <c r="E1208" s="117"/>
      <c r="F1208" s="118"/>
      <c r="G1208" s="105" t="str">
        <f t="shared" si="37"/>
        <v/>
      </c>
      <c r="H1208" s="117"/>
      <c r="I1208" s="122"/>
      <c r="J1208" s="165"/>
      <c r="K1208" s="122"/>
      <c r="L1208" s="120"/>
      <c r="M1208" s="120"/>
      <c r="N1208" s="123"/>
      <c r="O1208" s="122"/>
    </row>
    <row r="1209" spans="1:15" s="166" customFormat="1" x14ac:dyDescent="0.3">
      <c r="A1209" s="113">
        <f t="shared" si="36"/>
        <v>1200</v>
      </c>
      <c r="B1209" s="114"/>
      <c r="C1209" s="115"/>
      <c r="D1209" s="116"/>
      <c r="E1209" s="117"/>
      <c r="F1209" s="118"/>
      <c r="G1209" s="105" t="str">
        <f t="shared" si="37"/>
        <v/>
      </c>
      <c r="H1209" s="117"/>
      <c r="I1209" s="122"/>
      <c r="J1209" s="165"/>
      <c r="K1209" s="122"/>
      <c r="L1209" s="120"/>
      <c r="M1209" s="120"/>
      <c r="N1209" s="123"/>
      <c r="O1209" s="109"/>
    </row>
    <row r="1210" spans="1:15" s="166" customFormat="1" x14ac:dyDescent="0.3">
      <c r="A1210" s="113">
        <f t="shared" si="36"/>
        <v>1201</v>
      </c>
      <c r="B1210" s="114"/>
      <c r="C1210" s="115"/>
      <c r="D1210" s="116"/>
      <c r="E1210" s="117"/>
      <c r="F1210" s="118"/>
      <c r="G1210" s="105" t="str">
        <f t="shared" si="37"/>
        <v/>
      </c>
      <c r="H1210" s="117"/>
      <c r="I1210" s="122"/>
      <c r="J1210" s="165"/>
      <c r="K1210" s="122"/>
      <c r="L1210" s="120"/>
      <c r="M1210" s="120"/>
      <c r="N1210" s="123"/>
      <c r="O1210" s="109"/>
    </row>
    <row r="1211" spans="1:15" s="166" customFormat="1" x14ac:dyDescent="0.3">
      <c r="A1211" s="113">
        <f t="shared" si="36"/>
        <v>1202</v>
      </c>
      <c r="B1211" s="114"/>
      <c r="C1211" s="115"/>
      <c r="D1211" s="116"/>
      <c r="E1211" s="117"/>
      <c r="F1211" s="118"/>
      <c r="G1211" s="105" t="str">
        <f t="shared" si="37"/>
        <v/>
      </c>
      <c r="H1211" s="117"/>
      <c r="I1211" s="122"/>
      <c r="J1211" s="165"/>
      <c r="K1211" s="122"/>
      <c r="L1211" s="120"/>
      <c r="M1211" s="120"/>
      <c r="N1211" s="123"/>
      <c r="O1211" s="109"/>
    </row>
    <row r="1212" spans="1:15" s="166" customFormat="1" x14ac:dyDescent="0.3">
      <c r="A1212" s="113">
        <f t="shared" si="36"/>
        <v>1203</v>
      </c>
      <c r="B1212" s="114"/>
      <c r="C1212" s="115"/>
      <c r="D1212" s="116"/>
      <c r="E1212" s="117"/>
      <c r="F1212" s="118"/>
      <c r="G1212" s="105" t="str">
        <f t="shared" si="37"/>
        <v/>
      </c>
      <c r="H1212" s="117"/>
      <c r="I1212" s="122"/>
      <c r="J1212" s="165"/>
      <c r="K1212" s="122"/>
      <c r="L1212" s="120"/>
      <c r="M1212" s="120"/>
      <c r="N1212" s="123"/>
      <c r="O1212" s="109"/>
    </row>
    <row r="1213" spans="1:15" s="166" customFormat="1" x14ac:dyDescent="0.3">
      <c r="A1213" s="113">
        <f t="shared" si="36"/>
        <v>1204</v>
      </c>
      <c r="B1213" s="114"/>
      <c r="C1213" s="115"/>
      <c r="D1213" s="116"/>
      <c r="E1213" s="117"/>
      <c r="F1213" s="118"/>
      <c r="G1213" s="105" t="str">
        <f t="shared" si="37"/>
        <v/>
      </c>
      <c r="H1213" s="117"/>
      <c r="I1213" s="122"/>
      <c r="J1213" s="165"/>
      <c r="K1213" s="122"/>
      <c r="L1213" s="120"/>
      <c r="M1213" s="120"/>
      <c r="N1213" s="123"/>
      <c r="O1213" s="122"/>
    </row>
    <row r="1214" spans="1:15" s="166" customFormat="1" x14ac:dyDescent="0.3">
      <c r="A1214" s="113">
        <f t="shared" si="36"/>
        <v>1205</v>
      </c>
      <c r="B1214" s="114"/>
      <c r="C1214" s="115"/>
      <c r="D1214" s="116"/>
      <c r="E1214" s="117"/>
      <c r="F1214" s="118"/>
      <c r="G1214" s="105" t="str">
        <f t="shared" si="37"/>
        <v/>
      </c>
      <c r="H1214" s="117"/>
      <c r="I1214" s="122"/>
      <c r="J1214" s="165"/>
      <c r="K1214" s="122"/>
      <c r="L1214" s="120"/>
      <c r="M1214" s="120"/>
      <c r="N1214" s="123"/>
      <c r="O1214" s="122"/>
    </row>
    <row r="1215" spans="1:15" s="166" customFormat="1" x14ac:dyDescent="0.3">
      <c r="A1215" s="113">
        <f t="shared" si="36"/>
        <v>1206</v>
      </c>
      <c r="B1215" s="114"/>
      <c r="C1215" s="115"/>
      <c r="D1215" s="116"/>
      <c r="E1215" s="117"/>
      <c r="F1215" s="118"/>
      <c r="G1215" s="105" t="str">
        <f t="shared" si="37"/>
        <v/>
      </c>
      <c r="H1215" s="117"/>
      <c r="I1215" s="122"/>
      <c r="J1215" s="165"/>
      <c r="K1215" s="122"/>
      <c r="L1215" s="120"/>
      <c r="M1215" s="120"/>
      <c r="N1215" s="123"/>
      <c r="O1215" s="122"/>
    </row>
    <row r="1216" spans="1:15" s="166" customFormat="1" x14ac:dyDescent="0.3">
      <c r="A1216" s="113">
        <f t="shared" si="36"/>
        <v>1207</v>
      </c>
      <c r="B1216" s="114"/>
      <c r="C1216" s="115"/>
      <c r="D1216" s="116"/>
      <c r="E1216" s="117"/>
      <c r="F1216" s="118"/>
      <c r="G1216" s="105" t="str">
        <f t="shared" si="37"/>
        <v/>
      </c>
      <c r="H1216" s="117"/>
      <c r="I1216" s="122"/>
      <c r="J1216" s="165"/>
      <c r="K1216" s="122"/>
      <c r="L1216" s="120"/>
      <c r="M1216" s="120"/>
      <c r="N1216" s="123"/>
      <c r="O1216" s="122"/>
    </row>
    <row r="1217" spans="1:15" s="166" customFormat="1" x14ac:dyDescent="0.3">
      <c r="A1217" s="113">
        <f t="shared" si="36"/>
        <v>1208</v>
      </c>
      <c r="B1217" s="114"/>
      <c r="C1217" s="115"/>
      <c r="D1217" s="116"/>
      <c r="E1217" s="117"/>
      <c r="F1217" s="118"/>
      <c r="G1217" s="105" t="str">
        <f t="shared" si="37"/>
        <v/>
      </c>
      <c r="H1217" s="117"/>
      <c r="I1217" s="122"/>
      <c r="J1217" s="165"/>
      <c r="K1217" s="122"/>
      <c r="L1217" s="120"/>
      <c r="M1217" s="120"/>
      <c r="N1217" s="123"/>
      <c r="O1217" s="122"/>
    </row>
    <row r="1218" spans="1:15" s="166" customFormat="1" x14ac:dyDescent="0.3">
      <c r="A1218" s="113">
        <f t="shared" si="36"/>
        <v>1209</v>
      </c>
      <c r="B1218" s="114"/>
      <c r="C1218" s="115"/>
      <c r="D1218" s="116"/>
      <c r="E1218" s="117"/>
      <c r="F1218" s="118"/>
      <c r="G1218" s="105" t="str">
        <f t="shared" si="37"/>
        <v/>
      </c>
      <c r="H1218" s="117"/>
      <c r="I1218" s="122"/>
      <c r="J1218" s="165"/>
      <c r="K1218" s="122"/>
      <c r="L1218" s="120"/>
      <c r="M1218" s="120"/>
      <c r="N1218" s="123"/>
      <c r="O1218" s="122"/>
    </row>
    <row r="1219" spans="1:15" s="166" customFormat="1" x14ac:dyDescent="0.3">
      <c r="A1219" s="113">
        <f t="shared" si="36"/>
        <v>1210</v>
      </c>
      <c r="B1219" s="114"/>
      <c r="C1219" s="115"/>
      <c r="D1219" s="116"/>
      <c r="E1219" s="117"/>
      <c r="F1219" s="118"/>
      <c r="G1219" s="105" t="str">
        <f t="shared" si="37"/>
        <v/>
      </c>
      <c r="H1219" s="117"/>
      <c r="I1219" s="122"/>
      <c r="J1219" s="165"/>
      <c r="K1219" s="122"/>
      <c r="L1219" s="120"/>
      <c r="M1219" s="120"/>
      <c r="N1219" s="123"/>
      <c r="O1219" s="122"/>
    </row>
    <row r="1220" spans="1:15" s="166" customFormat="1" x14ac:dyDescent="0.3">
      <c r="A1220" s="113">
        <f t="shared" si="36"/>
        <v>1211</v>
      </c>
      <c r="B1220" s="114"/>
      <c r="C1220" s="115"/>
      <c r="D1220" s="116"/>
      <c r="E1220" s="117"/>
      <c r="F1220" s="118"/>
      <c r="G1220" s="105" t="str">
        <f t="shared" si="37"/>
        <v/>
      </c>
      <c r="H1220" s="117"/>
      <c r="I1220" s="122"/>
      <c r="J1220" s="165"/>
      <c r="K1220" s="122"/>
      <c r="L1220" s="120"/>
      <c r="M1220" s="120"/>
      <c r="N1220" s="123"/>
      <c r="O1220" s="122"/>
    </row>
    <row r="1221" spans="1:15" s="166" customFormat="1" x14ac:dyDescent="0.3">
      <c r="A1221" s="113">
        <f t="shared" si="36"/>
        <v>1212</v>
      </c>
      <c r="B1221" s="114"/>
      <c r="C1221" s="115"/>
      <c r="D1221" s="116"/>
      <c r="E1221" s="117"/>
      <c r="F1221" s="118"/>
      <c r="G1221" s="105" t="str">
        <f t="shared" si="37"/>
        <v/>
      </c>
      <c r="H1221" s="117"/>
      <c r="I1221" s="122"/>
      <c r="J1221" s="165"/>
      <c r="K1221" s="122"/>
      <c r="L1221" s="120"/>
      <c r="M1221" s="120"/>
      <c r="N1221" s="123"/>
      <c r="O1221" s="122"/>
    </row>
    <row r="1222" spans="1:15" s="166" customFormat="1" x14ac:dyDescent="0.3">
      <c r="A1222" s="113">
        <f t="shared" si="36"/>
        <v>1213</v>
      </c>
      <c r="B1222" s="114"/>
      <c r="C1222" s="115"/>
      <c r="D1222" s="116"/>
      <c r="E1222" s="117"/>
      <c r="F1222" s="118"/>
      <c r="G1222" s="105" t="str">
        <f t="shared" si="37"/>
        <v/>
      </c>
      <c r="H1222" s="117"/>
      <c r="I1222" s="122"/>
      <c r="J1222" s="165"/>
      <c r="K1222" s="122"/>
      <c r="L1222" s="120"/>
      <c r="M1222" s="120"/>
      <c r="N1222" s="123"/>
      <c r="O1222" s="122"/>
    </row>
    <row r="1223" spans="1:15" s="166" customFormat="1" x14ac:dyDescent="0.3">
      <c r="A1223" s="113">
        <f t="shared" si="36"/>
        <v>1214</v>
      </c>
      <c r="B1223" s="114"/>
      <c r="C1223" s="115"/>
      <c r="D1223" s="116"/>
      <c r="E1223" s="117"/>
      <c r="F1223" s="118"/>
      <c r="G1223" s="105" t="str">
        <f t="shared" si="37"/>
        <v/>
      </c>
      <c r="H1223" s="117"/>
      <c r="I1223" s="122"/>
      <c r="J1223" s="165"/>
      <c r="K1223" s="122"/>
      <c r="L1223" s="120"/>
      <c r="M1223" s="120"/>
      <c r="N1223" s="123"/>
      <c r="O1223" s="122"/>
    </row>
    <row r="1224" spans="1:15" s="166" customFormat="1" x14ac:dyDescent="0.3">
      <c r="A1224" s="113">
        <f t="shared" si="36"/>
        <v>1215</v>
      </c>
      <c r="B1224" s="114"/>
      <c r="C1224" s="115"/>
      <c r="D1224" s="116"/>
      <c r="E1224" s="117"/>
      <c r="F1224" s="118"/>
      <c r="G1224" s="105" t="str">
        <f t="shared" si="37"/>
        <v/>
      </c>
      <c r="H1224" s="117"/>
      <c r="I1224" s="122"/>
      <c r="J1224" s="165"/>
      <c r="K1224" s="122"/>
      <c r="L1224" s="120"/>
      <c r="M1224" s="120"/>
      <c r="N1224" s="123"/>
      <c r="O1224" s="122"/>
    </row>
    <row r="1225" spans="1:15" s="166" customFormat="1" x14ac:dyDescent="0.3">
      <c r="A1225" s="113">
        <f t="shared" si="36"/>
        <v>1216</v>
      </c>
      <c r="B1225" s="114"/>
      <c r="C1225" s="115"/>
      <c r="D1225" s="116"/>
      <c r="E1225" s="117"/>
      <c r="F1225" s="118"/>
      <c r="G1225" s="105" t="str">
        <f t="shared" si="37"/>
        <v/>
      </c>
      <c r="H1225" s="117"/>
      <c r="I1225" s="122"/>
      <c r="J1225" s="165"/>
      <c r="K1225" s="122"/>
      <c r="L1225" s="120"/>
      <c r="M1225" s="120"/>
      <c r="N1225" s="123"/>
      <c r="O1225" s="109"/>
    </row>
    <row r="1226" spans="1:15" s="166" customFormat="1" x14ac:dyDescent="0.3">
      <c r="A1226" s="113">
        <f t="shared" si="36"/>
        <v>1217</v>
      </c>
      <c r="B1226" s="114"/>
      <c r="C1226" s="115"/>
      <c r="D1226" s="116"/>
      <c r="E1226" s="117"/>
      <c r="F1226" s="118"/>
      <c r="G1226" s="105" t="str">
        <f t="shared" si="37"/>
        <v/>
      </c>
      <c r="H1226" s="117"/>
      <c r="I1226" s="122"/>
      <c r="J1226" s="165"/>
      <c r="K1226" s="122"/>
      <c r="L1226" s="120"/>
      <c r="M1226" s="120"/>
      <c r="N1226" s="123"/>
      <c r="O1226" s="122"/>
    </row>
    <row r="1227" spans="1:15" s="166" customFormat="1" x14ac:dyDescent="0.3">
      <c r="A1227" s="113">
        <f t="shared" ref="A1227:A1290" si="38">A1226+1</f>
        <v>1218</v>
      </c>
      <c r="B1227" s="114"/>
      <c r="C1227" s="115"/>
      <c r="D1227" s="116"/>
      <c r="E1227" s="117"/>
      <c r="F1227" s="118"/>
      <c r="G1227" s="105" t="str">
        <f t="shared" ref="G1227:G1290" si="39">IF(E1227&lt;&gt;"",IF(D1227&lt;&gt;"",D1227&amp;"-"&amp;E1227&amp;"-"&amp;TEXT(F1227,"000"),E1227&amp;"-"&amp;TEXT(F1227,"000")),"")</f>
        <v/>
      </c>
      <c r="H1227" s="117"/>
      <c r="I1227" s="122"/>
      <c r="J1227" s="165"/>
      <c r="K1227" s="122"/>
      <c r="L1227" s="120"/>
      <c r="M1227" s="120"/>
      <c r="N1227" s="123"/>
      <c r="O1227" s="122"/>
    </row>
    <row r="1228" spans="1:15" s="166" customFormat="1" x14ac:dyDescent="0.3">
      <c r="A1228" s="113">
        <f t="shared" si="38"/>
        <v>1219</v>
      </c>
      <c r="B1228" s="114"/>
      <c r="C1228" s="115"/>
      <c r="D1228" s="116"/>
      <c r="E1228" s="117"/>
      <c r="F1228" s="118"/>
      <c r="G1228" s="105" t="str">
        <f t="shared" si="39"/>
        <v/>
      </c>
      <c r="H1228" s="117"/>
      <c r="I1228" s="122"/>
      <c r="J1228" s="165"/>
      <c r="K1228" s="122"/>
      <c r="L1228" s="120"/>
      <c r="M1228" s="120"/>
      <c r="N1228" s="123"/>
      <c r="O1228" s="122"/>
    </row>
    <row r="1229" spans="1:15" s="166" customFormat="1" x14ac:dyDescent="0.3">
      <c r="A1229" s="113">
        <f t="shared" si="38"/>
        <v>1220</v>
      </c>
      <c r="B1229" s="114"/>
      <c r="C1229" s="115"/>
      <c r="D1229" s="116"/>
      <c r="E1229" s="117"/>
      <c r="F1229" s="118"/>
      <c r="G1229" s="105" t="str">
        <f t="shared" si="39"/>
        <v/>
      </c>
      <c r="H1229" s="117"/>
      <c r="I1229" s="122"/>
      <c r="J1229" s="165"/>
      <c r="K1229" s="122"/>
      <c r="L1229" s="120"/>
      <c r="M1229" s="120"/>
      <c r="N1229" s="123"/>
      <c r="O1229" s="122"/>
    </row>
    <row r="1230" spans="1:15" s="166" customFormat="1" x14ac:dyDescent="0.3">
      <c r="A1230" s="113">
        <f t="shared" si="38"/>
        <v>1221</v>
      </c>
      <c r="B1230" s="114"/>
      <c r="C1230" s="115"/>
      <c r="D1230" s="116"/>
      <c r="E1230" s="117"/>
      <c r="F1230" s="118"/>
      <c r="G1230" s="105" t="str">
        <f t="shared" si="39"/>
        <v/>
      </c>
      <c r="H1230" s="117"/>
      <c r="I1230" s="122"/>
      <c r="J1230" s="165"/>
      <c r="K1230" s="122"/>
      <c r="L1230" s="120"/>
      <c r="M1230" s="120"/>
      <c r="N1230" s="123"/>
      <c r="O1230" s="122"/>
    </row>
    <row r="1231" spans="1:15" s="166" customFormat="1" x14ac:dyDescent="0.3">
      <c r="A1231" s="113">
        <f t="shared" si="38"/>
        <v>1222</v>
      </c>
      <c r="B1231" s="114"/>
      <c r="C1231" s="115"/>
      <c r="D1231" s="116"/>
      <c r="E1231" s="117"/>
      <c r="F1231" s="118"/>
      <c r="G1231" s="105" t="str">
        <f t="shared" si="39"/>
        <v/>
      </c>
      <c r="H1231" s="117"/>
      <c r="I1231" s="122"/>
      <c r="J1231" s="165"/>
      <c r="K1231" s="122"/>
      <c r="L1231" s="120"/>
      <c r="M1231" s="120"/>
      <c r="N1231" s="123"/>
      <c r="O1231" s="122"/>
    </row>
    <row r="1232" spans="1:15" s="166" customFormat="1" x14ac:dyDescent="0.3">
      <c r="A1232" s="113">
        <f t="shared" si="38"/>
        <v>1223</v>
      </c>
      <c r="B1232" s="114"/>
      <c r="C1232" s="115"/>
      <c r="D1232" s="116"/>
      <c r="E1232" s="117"/>
      <c r="F1232" s="118"/>
      <c r="G1232" s="105" t="str">
        <f t="shared" si="39"/>
        <v/>
      </c>
      <c r="H1232" s="117"/>
      <c r="I1232" s="122"/>
      <c r="J1232" s="165"/>
      <c r="K1232" s="122"/>
      <c r="L1232" s="120"/>
      <c r="M1232" s="120"/>
      <c r="N1232" s="123"/>
      <c r="O1232" s="122"/>
    </row>
    <row r="1233" spans="1:15" s="166" customFormat="1" x14ac:dyDescent="0.3">
      <c r="A1233" s="113">
        <f t="shared" si="38"/>
        <v>1224</v>
      </c>
      <c r="B1233" s="114"/>
      <c r="C1233" s="115"/>
      <c r="D1233" s="116"/>
      <c r="E1233" s="117"/>
      <c r="F1233" s="118"/>
      <c r="G1233" s="105" t="str">
        <f t="shared" si="39"/>
        <v/>
      </c>
      <c r="H1233" s="117"/>
      <c r="I1233" s="122"/>
      <c r="J1233" s="165"/>
      <c r="K1233" s="122"/>
      <c r="L1233" s="120"/>
      <c r="M1233" s="120"/>
      <c r="N1233" s="123"/>
      <c r="O1233" s="122"/>
    </row>
    <row r="1234" spans="1:15" s="166" customFormat="1" x14ac:dyDescent="0.3">
      <c r="A1234" s="113">
        <f t="shared" si="38"/>
        <v>1225</v>
      </c>
      <c r="B1234" s="114"/>
      <c r="C1234" s="115"/>
      <c r="D1234" s="116"/>
      <c r="E1234" s="117"/>
      <c r="F1234" s="118"/>
      <c r="G1234" s="105" t="str">
        <f t="shared" si="39"/>
        <v/>
      </c>
      <c r="H1234" s="117"/>
      <c r="I1234" s="122"/>
      <c r="J1234" s="165"/>
      <c r="K1234" s="122"/>
      <c r="L1234" s="120"/>
      <c r="M1234" s="120"/>
      <c r="N1234" s="123"/>
      <c r="O1234" s="122"/>
    </row>
    <row r="1235" spans="1:15" s="166" customFormat="1" x14ac:dyDescent="0.3">
      <c r="A1235" s="113">
        <f t="shared" si="38"/>
        <v>1226</v>
      </c>
      <c r="B1235" s="114"/>
      <c r="C1235" s="115"/>
      <c r="D1235" s="116"/>
      <c r="E1235" s="117"/>
      <c r="F1235" s="118"/>
      <c r="G1235" s="105" t="str">
        <f t="shared" si="39"/>
        <v/>
      </c>
      <c r="H1235" s="117"/>
      <c r="I1235" s="122"/>
      <c r="J1235" s="165"/>
      <c r="K1235" s="122"/>
      <c r="L1235" s="120"/>
      <c r="M1235" s="120"/>
      <c r="N1235" s="123"/>
      <c r="O1235" s="122"/>
    </row>
    <row r="1236" spans="1:15" s="166" customFormat="1" x14ac:dyDescent="0.3">
      <c r="A1236" s="113">
        <f t="shared" si="38"/>
        <v>1227</v>
      </c>
      <c r="B1236" s="114"/>
      <c r="C1236" s="115"/>
      <c r="D1236" s="116"/>
      <c r="E1236" s="117"/>
      <c r="F1236" s="118"/>
      <c r="G1236" s="105" t="str">
        <f t="shared" si="39"/>
        <v/>
      </c>
      <c r="H1236" s="117"/>
      <c r="I1236" s="122"/>
      <c r="J1236" s="165"/>
      <c r="K1236" s="122"/>
      <c r="L1236" s="120"/>
      <c r="M1236" s="120"/>
      <c r="N1236" s="123"/>
      <c r="O1236" s="122"/>
    </row>
    <row r="1237" spans="1:15" s="166" customFormat="1" x14ac:dyDescent="0.3">
      <c r="A1237" s="113">
        <f t="shared" si="38"/>
        <v>1228</v>
      </c>
      <c r="B1237" s="114"/>
      <c r="C1237" s="115"/>
      <c r="D1237" s="116"/>
      <c r="E1237" s="117"/>
      <c r="F1237" s="118"/>
      <c r="G1237" s="105" t="str">
        <f t="shared" si="39"/>
        <v/>
      </c>
      <c r="H1237" s="117"/>
      <c r="I1237" s="122"/>
      <c r="J1237" s="165"/>
      <c r="K1237" s="122"/>
      <c r="L1237" s="120"/>
      <c r="M1237" s="120"/>
      <c r="N1237" s="123"/>
      <c r="O1237" s="122"/>
    </row>
    <row r="1238" spans="1:15" s="166" customFormat="1" x14ac:dyDescent="0.3">
      <c r="A1238" s="113">
        <f t="shared" si="38"/>
        <v>1229</v>
      </c>
      <c r="B1238" s="114"/>
      <c r="C1238" s="115"/>
      <c r="D1238" s="116"/>
      <c r="E1238" s="117"/>
      <c r="F1238" s="118"/>
      <c r="G1238" s="105" t="str">
        <f t="shared" si="39"/>
        <v/>
      </c>
      <c r="H1238" s="117"/>
      <c r="I1238" s="122"/>
      <c r="J1238" s="165"/>
      <c r="K1238" s="122"/>
      <c r="L1238" s="120"/>
      <c r="M1238" s="120"/>
      <c r="N1238" s="123"/>
      <c r="O1238" s="122"/>
    </row>
    <row r="1239" spans="1:15" s="166" customFormat="1" x14ac:dyDescent="0.3">
      <c r="A1239" s="113">
        <f t="shared" si="38"/>
        <v>1230</v>
      </c>
      <c r="B1239" s="114"/>
      <c r="C1239" s="115"/>
      <c r="D1239" s="116"/>
      <c r="E1239" s="117"/>
      <c r="F1239" s="118"/>
      <c r="G1239" s="105" t="str">
        <f t="shared" si="39"/>
        <v/>
      </c>
      <c r="H1239" s="117"/>
      <c r="I1239" s="122"/>
      <c r="J1239" s="165"/>
      <c r="K1239" s="122"/>
      <c r="L1239" s="120"/>
      <c r="M1239" s="120"/>
      <c r="N1239" s="123"/>
      <c r="O1239" s="109"/>
    </row>
    <row r="1240" spans="1:15" s="166" customFormat="1" x14ac:dyDescent="0.3">
      <c r="A1240" s="113">
        <f t="shared" si="38"/>
        <v>1231</v>
      </c>
      <c r="B1240" s="114"/>
      <c r="C1240" s="115"/>
      <c r="D1240" s="116"/>
      <c r="E1240" s="117"/>
      <c r="F1240" s="118"/>
      <c r="G1240" s="105" t="str">
        <f t="shared" si="39"/>
        <v/>
      </c>
      <c r="H1240" s="117"/>
      <c r="I1240" s="122"/>
      <c r="J1240" s="165"/>
      <c r="K1240" s="122"/>
      <c r="L1240" s="120"/>
      <c r="M1240" s="120"/>
      <c r="N1240" s="123"/>
      <c r="O1240" s="122"/>
    </row>
    <row r="1241" spans="1:15" s="166" customFormat="1" x14ac:dyDescent="0.3">
      <c r="A1241" s="113">
        <f t="shared" si="38"/>
        <v>1232</v>
      </c>
      <c r="B1241" s="114"/>
      <c r="C1241" s="115"/>
      <c r="D1241" s="116"/>
      <c r="E1241" s="117"/>
      <c r="F1241" s="118"/>
      <c r="G1241" s="105" t="str">
        <f t="shared" si="39"/>
        <v/>
      </c>
      <c r="H1241" s="117"/>
      <c r="I1241" s="122"/>
      <c r="J1241" s="165"/>
      <c r="K1241" s="122"/>
      <c r="L1241" s="120"/>
      <c r="M1241" s="120"/>
      <c r="N1241" s="123"/>
      <c r="O1241" s="122"/>
    </row>
    <row r="1242" spans="1:15" s="166" customFormat="1" x14ac:dyDescent="0.3">
      <c r="A1242" s="113">
        <f t="shared" si="38"/>
        <v>1233</v>
      </c>
      <c r="B1242" s="114"/>
      <c r="C1242" s="115"/>
      <c r="D1242" s="116"/>
      <c r="E1242" s="117"/>
      <c r="F1242" s="118"/>
      <c r="G1242" s="105" t="str">
        <f t="shared" si="39"/>
        <v/>
      </c>
      <c r="H1242" s="117"/>
      <c r="I1242" s="122"/>
      <c r="J1242" s="165"/>
      <c r="K1242" s="122"/>
      <c r="L1242" s="120"/>
      <c r="M1242" s="120"/>
      <c r="N1242" s="123"/>
      <c r="O1242" s="109"/>
    </row>
    <row r="1243" spans="1:15" s="166" customFormat="1" x14ac:dyDescent="0.3">
      <c r="A1243" s="113">
        <f t="shared" si="38"/>
        <v>1234</v>
      </c>
      <c r="B1243" s="114"/>
      <c r="C1243" s="115"/>
      <c r="D1243" s="116"/>
      <c r="E1243" s="117"/>
      <c r="F1243" s="118"/>
      <c r="G1243" s="105" t="str">
        <f t="shared" si="39"/>
        <v/>
      </c>
      <c r="H1243" s="117"/>
      <c r="I1243" s="122"/>
      <c r="J1243" s="165"/>
      <c r="K1243" s="122"/>
      <c r="L1243" s="120"/>
      <c r="M1243" s="120"/>
      <c r="N1243" s="123"/>
      <c r="O1243" s="109"/>
    </row>
    <row r="1244" spans="1:15" s="166" customFormat="1" x14ac:dyDescent="0.3">
      <c r="A1244" s="113">
        <f t="shared" si="38"/>
        <v>1235</v>
      </c>
      <c r="B1244" s="114"/>
      <c r="C1244" s="115"/>
      <c r="D1244" s="116"/>
      <c r="E1244" s="117"/>
      <c r="F1244" s="118"/>
      <c r="G1244" s="105" t="str">
        <f t="shared" si="39"/>
        <v/>
      </c>
      <c r="H1244" s="117"/>
      <c r="I1244" s="122"/>
      <c r="J1244" s="165"/>
      <c r="K1244" s="122"/>
      <c r="L1244" s="120"/>
      <c r="M1244" s="120"/>
      <c r="N1244" s="123"/>
      <c r="O1244" s="109"/>
    </row>
    <row r="1245" spans="1:15" s="166" customFormat="1" x14ac:dyDescent="0.3">
      <c r="A1245" s="113">
        <f t="shared" si="38"/>
        <v>1236</v>
      </c>
      <c r="B1245" s="114"/>
      <c r="C1245" s="115"/>
      <c r="D1245" s="116"/>
      <c r="E1245" s="117"/>
      <c r="F1245" s="118"/>
      <c r="G1245" s="105" t="str">
        <f t="shared" si="39"/>
        <v/>
      </c>
      <c r="H1245" s="117"/>
      <c r="I1245" s="122"/>
      <c r="J1245" s="165"/>
      <c r="K1245" s="122"/>
      <c r="L1245" s="120"/>
      <c r="M1245" s="120"/>
      <c r="N1245" s="123"/>
      <c r="O1245" s="109"/>
    </row>
    <row r="1246" spans="1:15" s="166" customFormat="1" x14ac:dyDescent="0.3">
      <c r="A1246" s="113">
        <f t="shared" si="38"/>
        <v>1237</v>
      </c>
      <c r="B1246" s="114"/>
      <c r="C1246" s="115"/>
      <c r="D1246" s="116"/>
      <c r="E1246" s="117"/>
      <c r="F1246" s="118"/>
      <c r="G1246" s="105" t="str">
        <f t="shared" si="39"/>
        <v/>
      </c>
      <c r="H1246" s="117"/>
      <c r="I1246" s="122"/>
      <c r="J1246" s="165"/>
      <c r="K1246" s="122"/>
      <c r="L1246" s="120"/>
      <c r="M1246" s="120"/>
      <c r="N1246" s="123"/>
      <c r="O1246" s="109"/>
    </row>
    <row r="1247" spans="1:15" s="166" customFormat="1" x14ac:dyDescent="0.3">
      <c r="A1247" s="113">
        <f t="shared" si="38"/>
        <v>1238</v>
      </c>
      <c r="B1247" s="114"/>
      <c r="C1247" s="115"/>
      <c r="D1247" s="116"/>
      <c r="E1247" s="117"/>
      <c r="F1247" s="118"/>
      <c r="G1247" s="105" t="str">
        <f t="shared" si="39"/>
        <v/>
      </c>
      <c r="H1247" s="117"/>
      <c r="I1247" s="122"/>
      <c r="J1247" s="165"/>
      <c r="K1247" s="122"/>
      <c r="L1247" s="120"/>
      <c r="M1247" s="120"/>
      <c r="N1247" s="123"/>
      <c r="O1247" s="122"/>
    </row>
    <row r="1248" spans="1:15" s="166" customFormat="1" x14ac:dyDescent="0.3">
      <c r="A1248" s="113">
        <f t="shared" si="38"/>
        <v>1239</v>
      </c>
      <c r="B1248" s="114"/>
      <c r="C1248" s="115"/>
      <c r="D1248" s="116"/>
      <c r="E1248" s="117"/>
      <c r="F1248" s="118"/>
      <c r="G1248" s="105" t="str">
        <f t="shared" si="39"/>
        <v/>
      </c>
      <c r="H1248" s="117"/>
      <c r="I1248" s="122"/>
      <c r="J1248" s="165"/>
      <c r="K1248" s="122"/>
      <c r="L1248" s="120"/>
      <c r="M1248" s="120"/>
      <c r="N1248" s="123"/>
      <c r="O1248" s="122"/>
    </row>
    <row r="1249" spans="1:15" s="166" customFormat="1" x14ac:dyDescent="0.3">
      <c r="A1249" s="113">
        <f t="shared" si="38"/>
        <v>1240</v>
      </c>
      <c r="B1249" s="114"/>
      <c r="C1249" s="115"/>
      <c r="D1249" s="116"/>
      <c r="E1249" s="117"/>
      <c r="F1249" s="118"/>
      <c r="G1249" s="105" t="str">
        <f t="shared" si="39"/>
        <v/>
      </c>
      <c r="H1249" s="117"/>
      <c r="I1249" s="122"/>
      <c r="J1249" s="165"/>
      <c r="K1249" s="122"/>
      <c r="L1249" s="120"/>
      <c r="M1249" s="120"/>
      <c r="N1249" s="123"/>
      <c r="O1249" s="122"/>
    </row>
    <row r="1250" spans="1:15" s="166" customFormat="1" x14ac:dyDescent="0.3">
      <c r="A1250" s="113">
        <f t="shared" si="38"/>
        <v>1241</v>
      </c>
      <c r="B1250" s="114"/>
      <c r="C1250" s="115"/>
      <c r="D1250" s="116"/>
      <c r="E1250" s="117"/>
      <c r="F1250" s="118"/>
      <c r="G1250" s="105" t="str">
        <f t="shared" si="39"/>
        <v/>
      </c>
      <c r="H1250" s="117"/>
      <c r="I1250" s="122"/>
      <c r="J1250" s="165"/>
      <c r="K1250" s="122"/>
      <c r="L1250" s="120"/>
      <c r="M1250" s="120"/>
      <c r="N1250" s="123"/>
      <c r="O1250" s="109"/>
    </row>
    <row r="1251" spans="1:15" s="166" customFormat="1" x14ac:dyDescent="0.3">
      <c r="A1251" s="113">
        <f t="shared" si="38"/>
        <v>1242</v>
      </c>
      <c r="B1251" s="114"/>
      <c r="C1251" s="115"/>
      <c r="D1251" s="116"/>
      <c r="E1251" s="117"/>
      <c r="F1251" s="118"/>
      <c r="G1251" s="105" t="str">
        <f t="shared" si="39"/>
        <v/>
      </c>
      <c r="H1251" s="117"/>
      <c r="I1251" s="122"/>
      <c r="J1251" s="165"/>
      <c r="K1251" s="122"/>
      <c r="L1251" s="120"/>
      <c r="M1251" s="120"/>
      <c r="N1251" s="123"/>
      <c r="O1251" s="109"/>
    </row>
    <row r="1252" spans="1:15" s="166" customFormat="1" x14ac:dyDescent="0.3">
      <c r="A1252" s="113">
        <f t="shared" si="38"/>
        <v>1243</v>
      </c>
      <c r="B1252" s="114"/>
      <c r="C1252" s="115"/>
      <c r="D1252" s="116"/>
      <c r="E1252" s="117"/>
      <c r="F1252" s="118"/>
      <c r="G1252" s="105" t="str">
        <f t="shared" si="39"/>
        <v/>
      </c>
      <c r="H1252" s="117"/>
      <c r="I1252" s="122"/>
      <c r="J1252" s="165"/>
      <c r="K1252" s="122"/>
      <c r="L1252" s="120"/>
      <c r="M1252" s="120"/>
      <c r="N1252" s="123"/>
      <c r="O1252" s="109"/>
    </row>
    <row r="1253" spans="1:15" s="166" customFormat="1" x14ac:dyDescent="0.3">
      <c r="A1253" s="113">
        <f t="shared" si="38"/>
        <v>1244</v>
      </c>
      <c r="B1253" s="114"/>
      <c r="C1253" s="115"/>
      <c r="D1253" s="116"/>
      <c r="E1253" s="117"/>
      <c r="F1253" s="118"/>
      <c r="G1253" s="105" t="str">
        <f t="shared" si="39"/>
        <v/>
      </c>
      <c r="H1253" s="117"/>
      <c r="I1253" s="122"/>
      <c r="J1253" s="165"/>
      <c r="K1253" s="122"/>
      <c r="L1253" s="120"/>
      <c r="M1253" s="120"/>
      <c r="N1253" s="123"/>
      <c r="O1253" s="122"/>
    </row>
    <row r="1254" spans="1:15" s="166" customFormat="1" x14ac:dyDescent="0.3">
      <c r="A1254" s="113">
        <f t="shared" si="38"/>
        <v>1245</v>
      </c>
      <c r="B1254" s="114"/>
      <c r="C1254" s="115"/>
      <c r="D1254" s="116"/>
      <c r="E1254" s="117"/>
      <c r="F1254" s="118"/>
      <c r="G1254" s="105" t="str">
        <f t="shared" si="39"/>
        <v/>
      </c>
      <c r="H1254" s="117"/>
      <c r="I1254" s="122"/>
      <c r="J1254" s="165"/>
      <c r="K1254" s="122"/>
      <c r="L1254" s="120"/>
      <c r="M1254" s="120"/>
      <c r="N1254" s="123"/>
      <c r="O1254" s="122"/>
    </row>
    <row r="1255" spans="1:15" s="166" customFormat="1" x14ac:dyDescent="0.3">
      <c r="A1255" s="113">
        <f t="shared" si="38"/>
        <v>1246</v>
      </c>
      <c r="B1255" s="114"/>
      <c r="C1255" s="115"/>
      <c r="D1255" s="116"/>
      <c r="E1255" s="117"/>
      <c r="F1255" s="118"/>
      <c r="G1255" s="105" t="str">
        <f t="shared" si="39"/>
        <v/>
      </c>
      <c r="H1255" s="117"/>
      <c r="I1255" s="122"/>
      <c r="J1255" s="165"/>
      <c r="K1255" s="122"/>
      <c r="L1255" s="120"/>
      <c r="M1255" s="120"/>
      <c r="N1255" s="123"/>
      <c r="O1255" s="109"/>
    </row>
    <row r="1256" spans="1:15" s="166" customFormat="1" x14ac:dyDescent="0.3">
      <c r="A1256" s="113">
        <f t="shared" si="38"/>
        <v>1247</v>
      </c>
      <c r="B1256" s="114"/>
      <c r="C1256" s="115"/>
      <c r="D1256" s="116"/>
      <c r="E1256" s="117"/>
      <c r="F1256" s="118"/>
      <c r="G1256" s="105" t="str">
        <f t="shared" si="39"/>
        <v/>
      </c>
      <c r="H1256" s="117"/>
      <c r="I1256" s="122"/>
      <c r="J1256" s="165"/>
      <c r="K1256" s="122"/>
      <c r="L1256" s="120"/>
      <c r="M1256" s="120"/>
      <c r="N1256" s="123"/>
      <c r="O1256" s="109"/>
    </row>
    <row r="1257" spans="1:15" s="166" customFormat="1" x14ac:dyDescent="0.3">
      <c r="A1257" s="113">
        <f t="shared" si="38"/>
        <v>1248</v>
      </c>
      <c r="B1257" s="114"/>
      <c r="C1257" s="115"/>
      <c r="D1257" s="116"/>
      <c r="E1257" s="117"/>
      <c r="F1257" s="118"/>
      <c r="G1257" s="105" t="str">
        <f t="shared" si="39"/>
        <v/>
      </c>
      <c r="H1257" s="117"/>
      <c r="I1257" s="122"/>
      <c r="J1257" s="165"/>
      <c r="K1257" s="122"/>
      <c r="L1257" s="120"/>
      <c r="M1257" s="120"/>
      <c r="N1257" s="123"/>
      <c r="O1257" s="109"/>
    </row>
    <row r="1258" spans="1:15" s="166" customFormat="1" x14ac:dyDescent="0.3">
      <c r="A1258" s="113">
        <f t="shared" si="38"/>
        <v>1249</v>
      </c>
      <c r="B1258" s="114"/>
      <c r="C1258" s="115"/>
      <c r="D1258" s="116"/>
      <c r="E1258" s="117"/>
      <c r="F1258" s="118"/>
      <c r="G1258" s="105" t="str">
        <f t="shared" si="39"/>
        <v/>
      </c>
      <c r="H1258" s="117"/>
      <c r="I1258" s="122"/>
      <c r="J1258" s="165"/>
      <c r="K1258" s="122"/>
      <c r="L1258" s="120"/>
      <c r="M1258" s="120"/>
      <c r="N1258" s="123"/>
      <c r="O1258" s="109"/>
    </row>
    <row r="1259" spans="1:15" s="166" customFormat="1" x14ac:dyDescent="0.3">
      <c r="A1259" s="113">
        <f t="shared" si="38"/>
        <v>1250</v>
      </c>
      <c r="B1259" s="114"/>
      <c r="C1259" s="115"/>
      <c r="D1259" s="116"/>
      <c r="E1259" s="117"/>
      <c r="F1259" s="118"/>
      <c r="G1259" s="105" t="str">
        <f t="shared" si="39"/>
        <v/>
      </c>
      <c r="H1259" s="117"/>
      <c r="I1259" s="122"/>
      <c r="J1259" s="165"/>
      <c r="K1259" s="122"/>
      <c r="L1259" s="120"/>
      <c r="M1259" s="120"/>
      <c r="N1259" s="123"/>
      <c r="O1259" s="109"/>
    </row>
    <row r="1260" spans="1:15" s="166" customFormat="1" x14ac:dyDescent="0.3">
      <c r="A1260" s="113">
        <f t="shared" si="38"/>
        <v>1251</v>
      </c>
      <c r="B1260" s="114"/>
      <c r="C1260" s="115"/>
      <c r="D1260" s="116"/>
      <c r="E1260" s="117"/>
      <c r="F1260" s="118"/>
      <c r="G1260" s="105" t="str">
        <f t="shared" si="39"/>
        <v/>
      </c>
      <c r="H1260" s="117"/>
      <c r="I1260" s="122"/>
      <c r="J1260" s="165"/>
      <c r="K1260" s="122"/>
      <c r="L1260" s="120"/>
      <c r="M1260" s="120"/>
      <c r="N1260" s="123"/>
      <c r="O1260" s="109"/>
    </row>
    <row r="1261" spans="1:15" s="166" customFormat="1" x14ac:dyDescent="0.3">
      <c r="A1261" s="113">
        <f t="shared" si="38"/>
        <v>1252</v>
      </c>
      <c r="B1261" s="114"/>
      <c r="C1261" s="115"/>
      <c r="D1261" s="116"/>
      <c r="E1261" s="117"/>
      <c r="F1261" s="118"/>
      <c r="G1261" s="105" t="str">
        <f t="shared" si="39"/>
        <v/>
      </c>
      <c r="H1261" s="117"/>
      <c r="I1261" s="122"/>
      <c r="J1261" s="165"/>
      <c r="K1261" s="122"/>
      <c r="L1261" s="120"/>
      <c r="M1261" s="120"/>
      <c r="N1261" s="123"/>
      <c r="O1261" s="122"/>
    </row>
    <row r="1262" spans="1:15" s="166" customFormat="1" x14ac:dyDescent="0.3">
      <c r="A1262" s="113">
        <f t="shared" si="38"/>
        <v>1253</v>
      </c>
      <c r="B1262" s="114"/>
      <c r="C1262" s="115"/>
      <c r="D1262" s="116"/>
      <c r="E1262" s="117"/>
      <c r="F1262" s="118"/>
      <c r="G1262" s="105" t="str">
        <f t="shared" si="39"/>
        <v/>
      </c>
      <c r="H1262" s="117"/>
      <c r="I1262" s="122"/>
      <c r="J1262" s="165"/>
      <c r="K1262" s="122"/>
      <c r="L1262" s="120"/>
      <c r="M1262" s="120"/>
      <c r="N1262" s="123"/>
      <c r="O1262" s="109"/>
    </row>
    <row r="1263" spans="1:15" s="166" customFormat="1" x14ac:dyDescent="0.3">
      <c r="A1263" s="113">
        <f t="shared" si="38"/>
        <v>1254</v>
      </c>
      <c r="B1263" s="114"/>
      <c r="C1263" s="115"/>
      <c r="D1263" s="116"/>
      <c r="E1263" s="117"/>
      <c r="F1263" s="118"/>
      <c r="G1263" s="105" t="str">
        <f t="shared" si="39"/>
        <v/>
      </c>
      <c r="H1263" s="117"/>
      <c r="I1263" s="122"/>
      <c r="J1263" s="165"/>
      <c r="K1263" s="122"/>
      <c r="L1263" s="120"/>
      <c r="M1263" s="120"/>
      <c r="N1263" s="123"/>
      <c r="O1263" s="122"/>
    </row>
    <row r="1264" spans="1:15" s="166" customFormat="1" x14ac:dyDescent="0.3">
      <c r="A1264" s="113">
        <f t="shared" si="38"/>
        <v>1255</v>
      </c>
      <c r="B1264" s="114"/>
      <c r="C1264" s="115"/>
      <c r="D1264" s="116"/>
      <c r="E1264" s="117"/>
      <c r="F1264" s="118"/>
      <c r="G1264" s="105" t="str">
        <f t="shared" si="39"/>
        <v/>
      </c>
      <c r="H1264" s="117"/>
      <c r="I1264" s="122"/>
      <c r="J1264" s="165"/>
      <c r="K1264" s="122"/>
      <c r="L1264" s="120"/>
      <c r="M1264" s="120"/>
      <c r="N1264" s="123"/>
      <c r="O1264" s="109"/>
    </row>
    <row r="1265" spans="1:15" s="166" customFormat="1" x14ac:dyDescent="0.3">
      <c r="A1265" s="113">
        <f t="shared" si="38"/>
        <v>1256</v>
      </c>
      <c r="B1265" s="114"/>
      <c r="C1265" s="115"/>
      <c r="D1265" s="116"/>
      <c r="E1265" s="117"/>
      <c r="F1265" s="118"/>
      <c r="G1265" s="105" t="str">
        <f t="shared" si="39"/>
        <v/>
      </c>
      <c r="H1265" s="117"/>
      <c r="I1265" s="122"/>
      <c r="J1265" s="165"/>
      <c r="K1265" s="122"/>
      <c r="L1265" s="120"/>
      <c r="M1265" s="120"/>
      <c r="N1265" s="123"/>
      <c r="O1265" s="122"/>
    </row>
    <row r="1266" spans="1:15" s="166" customFormat="1" x14ac:dyDescent="0.3">
      <c r="A1266" s="113">
        <f t="shared" si="38"/>
        <v>1257</v>
      </c>
      <c r="B1266" s="114"/>
      <c r="C1266" s="115"/>
      <c r="D1266" s="116"/>
      <c r="E1266" s="117"/>
      <c r="F1266" s="118"/>
      <c r="G1266" s="105" t="str">
        <f t="shared" si="39"/>
        <v/>
      </c>
      <c r="H1266" s="117"/>
      <c r="I1266" s="122"/>
      <c r="J1266" s="165"/>
      <c r="K1266" s="122"/>
      <c r="L1266" s="120"/>
      <c r="M1266" s="120"/>
      <c r="N1266" s="123"/>
      <c r="O1266" s="122"/>
    </row>
    <row r="1267" spans="1:15" s="166" customFormat="1" x14ac:dyDescent="0.3">
      <c r="A1267" s="113">
        <f t="shared" si="38"/>
        <v>1258</v>
      </c>
      <c r="B1267" s="114"/>
      <c r="C1267" s="115"/>
      <c r="D1267" s="116"/>
      <c r="E1267" s="117"/>
      <c r="F1267" s="118"/>
      <c r="G1267" s="105" t="str">
        <f t="shared" si="39"/>
        <v/>
      </c>
      <c r="H1267" s="117"/>
      <c r="I1267" s="122"/>
      <c r="J1267" s="165"/>
      <c r="K1267" s="122"/>
      <c r="L1267" s="120"/>
      <c r="M1267" s="120"/>
      <c r="N1267" s="123"/>
      <c r="O1267" s="109"/>
    </row>
    <row r="1268" spans="1:15" s="166" customFormat="1" x14ac:dyDescent="0.3">
      <c r="A1268" s="113">
        <f t="shared" si="38"/>
        <v>1259</v>
      </c>
      <c r="B1268" s="114"/>
      <c r="C1268" s="115"/>
      <c r="D1268" s="116"/>
      <c r="E1268" s="117"/>
      <c r="F1268" s="118"/>
      <c r="G1268" s="105" t="str">
        <f t="shared" si="39"/>
        <v/>
      </c>
      <c r="H1268" s="117"/>
      <c r="I1268" s="122"/>
      <c r="J1268" s="165"/>
      <c r="K1268" s="122"/>
      <c r="L1268" s="120"/>
      <c r="M1268" s="120"/>
      <c r="N1268" s="123"/>
      <c r="O1268" s="109"/>
    </row>
    <row r="1269" spans="1:15" s="166" customFormat="1" x14ac:dyDescent="0.3">
      <c r="A1269" s="113">
        <f t="shared" si="38"/>
        <v>1260</v>
      </c>
      <c r="B1269" s="114"/>
      <c r="C1269" s="115"/>
      <c r="D1269" s="116"/>
      <c r="E1269" s="117"/>
      <c r="F1269" s="118"/>
      <c r="G1269" s="105" t="str">
        <f t="shared" si="39"/>
        <v/>
      </c>
      <c r="H1269" s="117"/>
      <c r="I1269" s="122"/>
      <c r="J1269" s="165"/>
      <c r="K1269" s="122"/>
      <c r="L1269" s="120"/>
      <c r="M1269" s="120"/>
      <c r="N1269" s="123"/>
      <c r="O1269" s="109"/>
    </row>
    <row r="1270" spans="1:15" s="166" customFormat="1" x14ac:dyDescent="0.3">
      <c r="A1270" s="113">
        <f t="shared" si="38"/>
        <v>1261</v>
      </c>
      <c r="B1270" s="114"/>
      <c r="C1270" s="115"/>
      <c r="D1270" s="116"/>
      <c r="E1270" s="117"/>
      <c r="F1270" s="118"/>
      <c r="G1270" s="105" t="str">
        <f t="shared" si="39"/>
        <v/>
      </c>
      <c r="H1270" s="117"/>
      <c r="I1270" s="122"/>
      <c r="J1270" s="165"/>
      <c r="K1270" s="122"/>
      <c r="L1270" s="120"/>
      <c r="M1270" s="120"/>
      <c r="N1270" s="123"/>
      <c r="O1270" s="109"/>
    </row>
    <row r="1271" spans="1:15" s="166" customFormat="1" x14ac:dyDescent="0.3">
      <c r="A1271" s="113">
        <f t="shared" si="38"/>
        <v>1262</v>
      </c>
      <c r="B1271" s="114"/>
      <c r="C1271" s="115"/>
      <c r="D1271" s="116"/>
      <c r="E1271" s="117"/>
      <c r="F1271" s="118"/>
      <c r="G1271" s="105" t="str">
        <f t="shared" si="39"/>
        <v/>
      </c>
      <c r="H1271" s="117"/>
      <c r="I1271" s="122"/>
      <c r="J1271" s="165"/>
      <c r="K1271" s="122"/>
      <c r="L1271" s="120"/>
      <c r="M1271" s="120"/>
      <c r="N1271" s="123"/>
      <c r="O1271" s="109"/>
    </row>
    <row r="1272" spans="1:15" s="166" customFormat="1" x14ac:dyDescent="0.3">
      <c r="A1272" s="113">
        <f t="shared" si="38"/>
        <v>1263</v>
      </c>
      <c r="B1272" s="114"/>
      <c r="C1272" s="115"/>
      <c r="D1272" s="116"/>
      <c r="E1272" s="117"/>
      <c r="F1272" s="118"/>
      <c r="G1272" s="105" t="str">
        <f t="shared" si="39"/>
        <v/>
      </c>
      <c r="H1272" s="117"/>
      <c r="I1272" s="122"/>
      <c r="J1272" s="165"/>
      <c r="K1272" s="122"/>
      <c r="L1272" s="120"/>
      <c r="M1272" s="120"/>
      <c r="N1272" s="123"/>
      <c r="O1272" s="122"/>
    </row>
    <row r="1273" spans="1:15" s="166" customFormat="1" x14ac:dyDescent="0.3">
      <c r="A1273" s="113">
        <f t="shared" si="38"/>
        <v>1264</v>
      </c>
      <c r="B1273" s="114"/>
      <c r="C1273" s="115"/>
      <c r="D1273" s="116"/>
      <c r="E1273" s="117"/>
      <c r="F1273" s="118"/>
      <c r="G1273" s="105" t="str">
        <f t="shared" si="39"/>
        <v/>
      </c>
      <c r="H1273" s="117"/>
      <c r="I1273" s="122"/>
      <c r="J1273" s="165"/>
      <c r="K1273" s="122"/>
      <c r="L1273" s="120"/>
      <c r="M1273" s="120"/>
      <c r="N1273" s="123"/>
      <c r="O1273" s="122"/>
    </row>
    <row r="1274" spans="1:15" s="166" customFormat="1" x14ac:dyDescent="0.3">
      <c r="A1274" s="113">
        <f t="shared" si="38"/>
        <v>1265</v>
      </c>
      <c r="B1274" s="114"/>
      <c r="C1274" s="115"/>
      <c r="D1274" s="116"/>
      <c r="E1274" s="117"/>
      <c r="F1274" s="118"/>
      <c r="G1274" s="105" t="str">
        <f t="shared" si="39"/>
        <v/>
      </c>
      <c r="H1274" s="117"/>
      <c r="I1274" s="122"/>
      <c r="J1274" s="165"/>
      <c r="K1274" s="122"/>
      <c r="L1274" s="120"/>
      <c r="M1274" s="120"/>
      <c r="N1274" s="123"/>
      <c r="O1274" s="122"/>
    </row>
    <row r="1275" spans="1:15" s="166" customFormat="1" x14ac:dyDescent="0.3">
      <c r="A1275" s="113">
        <f t="shared" si="38"/>
        <v>1266</v>
      </c>
      <c r="B1275" s="114"/>
      <c r="C1275" s="115"/>
      <c r="D1275" s="116"/>
      <c r="E1275" s="117"/>
      <c r="F1275" s="118"/>
      <c r="G1275" s="105" t="str">
        <f t="shared" si="39"/>
        <v/>
      </c>
      <c r="H1275" s="117"/>
      <c r="I1275" s="122"/>
      <c r="J1275" s="165"/>
      <c r="K1275" s="122"/>
      <c r="L1275" s="120"/>
      <c r="M1275" s="120"/>
      <c r="N1275" s="123"/>
      <c r="O1275" s="122"/>
    </row>
    <row r="1276" spans="1:15" s="166" customFormat="1" x14ac:dyDescent="0.3">
      <c r="A1276" s="113">
        <f t="shared" si="38"/>
        <v>1267</v>
      </c>
      <c r="B1276" s="114"/>
      <c r="C1276" s="115"/>
      <c r="D1276" s="116"/>
      <c r="E1276" s="117"/>
      <c r="F1276" s="118"/>
      <c r="G1276" s="105" t="str">
        <f t="shared" si="39"/>
        <v/>
      </c>
      <c r="H1276" s="117"/>
      <c r="I1276" s="122"/>
      <c r="J1276" s="165"/>
      <c r="K1276" s="122"/>
      <c r="L1276" s="120"/>
      <c r="M1276" s="120"/>
      <c r="N1276" s="123"/>
      <c r="O1276" s="122"/>
    </row>
    <row r="1277" spans="1:15" s="166" customFormat="1" x14ac:dyDescent="0.3">
      <c r="A1277" s="113">
        <f t="shared" si="38"/>
        <v>1268</v>
      </c>
      <c r="B1277" s="114"/>
      <c r="C1277" s="115"/>
      <c r="D1277" s="116"/>
      <c r="E1277" s="117"/>
      <c r="F1277" s="118"/>
      <c r="G1277" s="105" t="str">
        <f t="shared" si="39"/>
        <v/>
      </c>
      <c r="H1277" s="117"/>
      <c r="I1277" s="122"/>
      <c r="J1277" s="165"/>
      <c r="K1277" s="122"/>
      <c r="L1277" s="120"/>
      <c r="M1277" s="120"/>
      <c r="N1277" s="123"/>
      <c r="O1277" s="122"/>
    </row>
    <row r="1278" spans="1:15" s="166" customFormat="1" x14ac:dyDescent="0.3">
      <c r="A1278" s="113">
        <f t="shared" si="38"/>
        <v>1269</v>
      </c>
      <c r="B1278" s="114"/>
      <c r="C1278" s="115"/>
      <c r="D1278" s="116"/>
      <c r="E1278" s="117"/>
      <c r="F1278" s="118"/>
      <c r="G1278" s="105" t="str">
        <f t="shared" si="39"/>
        <v/>
      </c>
      <c r="H1278" s="117"/>
      <c r="I1278" s="122"/>
      <c r="J1278" s="165"/>
      <c r="K1278" s="122"/>
      <c r="L1278" s="120"/>
      <c r="M1278" s="120"/>
      <c r="N1278" s="123"/>
      <c r="O1278" s="122"/>
    </row>
    <row r="1279" spans="1:15" s="166" customFormat="1" x14ac:dyDescent="0.3">
      <c r="A1279" s="113">
        <f t="shared" si="38"/>
        <v>1270</v>
      </c>
      <c r="B1279" s="114"/>
      <c r="C1279" s="115"/>
      <c r="D1279" s="116"/>
      <c r="E1279" s="117"/>
      <c r="F1279" s="118"/>
      <c r="G1279" s="105" t="str">
        <f t="shared" si="39"/>
        <v/>
      </c>
      <c r="H1279" s="117"/>
      <c r="I1279" s="122"/>
      <c r="J1279" s="165"/>
      <c r="K1279" s="122"/>
      <c r="L1279" s="120"/>
      <c r="M1279" s="120"/>
      <c r="N1279" s="123"/>
      <c r="O1279" s="122"/>
    </row>
    <row r="1280" spans="1:15" s="166" customFormat="1" x14ac:dyDescent="0.3">
      <c r="A1280" s="113">
        <f t="shared" si="38"/>
        <v>1271</v>
      </c>
      <c r="B1280" s="114"/>
      <c r="C1280" s="115"/>
      <c r="D1280" s="116"/>
      <c r="E1280" s="117"/>
      <c r="F1280" s="118"/>
      <c r="G1280" s="105" t="str">
        <f t="shared" si="39"/>
        <v/>
      </c>
      <c r="H1280" s="117"/>
      <c r="I1280" s="122"/>
      <c r="J1280" s="165"/>
      <c r="K1280" s="122"/>
      <c r="L1280" s="120"/>
      <c r="M1280" s="120"/>
      <c r="N1280" s="123"/>
      <c r="O1280" s="109"/>
    </row>
    <row r="1281" spans="1:15" s="166" customFormat="1" x14ac:dyDescent="0.3">
      <c r="A1281" s="113">
        <f t="shared" si="38"/>
        <v>1272</v>
      </c>
      <c r="B1281" s="114"/>
      <c r="C1281" s="115"/>
      <c r="D1281" s="116"/>
      <c r="E1281" s="117"/>
      <c r="F1281" s="118"/>
      <c r="G1281" s="105" t="str">
        <f t="shared" si="39"/>
        <v/>
      </c>
      <c r="H1281" s="117"/>
      <c r="I1281" s="122"/>
      <c r="J1281" s="165"/>
      <c r="K1281" s="122"/>
      <c r="L1281" s="120"/>
      <c r="M1281" s="120"/>
      <c r="N1281" s="123"/>
      <c r="O1281" s="109"/>
    </row>
    <row r="1282" spans="1:15" s="166" customFormat="1" x14ac:dyDescent="0.3">
      <c r="A1282" s="113">
        <f t="shared" si="38"/>
        <v>1273</v>
      </c>
      <c r="B1282" s="114"/>
      <c r="C1282" s="115"/>
      <c r="D1282" s="116"/>
      <c r="E1282" s="117"/>
      <c r="F1282" s="118"/>
      <c r="G1282" s="105" t="str">
        <f t="shared" si="39"/>
        <v/>
      </c>
      <c r="H1282" s="117"/>
      <c r="I1282" s="122"/>
      <c r="J1282" s="165"/>
      <c r="K1282" s="122"/>
      <c r="L1282" s="120"/>
      <c r="M1282" s="120"/>
      <c r="N1282" s="123"/>
      <c r="O1282" s="109"/>
    </row>
    <row r="1283" spans="1:15" s="166" customFormat="1" x14ac:dyDescent="0.3">
      <c r="A1283" s="113">
        <f t="shared" si="38"/>
        <v>1274</v>
      </c>
      <c r="B1283" s="114"/>
      <c r="C1283" s="115"/>
      <c r="D1283" s="116"/>
      <c r="E1283" s="117"/>
      <c r="F1283" s="118"/>
      <c r="G1283" s="105" t="str">
        <f t="shared" si="39"/>
        <v/>
      </c>
      <c r="H1283" s="117"/>
      <c r="I1283" s="122"/>
      <c r="J1283" s="165"/>
      <c r="K1283" s="122"/>
      <c r="L1283" s="120"/>
      <c r="M1283" s="120"/>
      <c r="N1283" s="123"/>
      <c r="O1283" s="122"/>
    </row>
    <row r="1284" spans="1:15" s="166" customFormat="1" x14ac:dyDescent="0.3">
      <c r="A1284" s="113">
        <f t="shared" si="38"/>
        <v>1275</v>
      </c>
      <c r="B1284" s="114"/>
      <c r="C1284" s="115"/>
      <c r="D1284" s="116"/>
      <c r="E1284" s="117"/>
      <c r="F1284" s="118"/>
      <c r="G1284" s="105" t="str">
        <f t="shared" si="39"/>
        <v/>
      </c>
      <c r="H1284" s="117"/>
      <c r="I1284" s="122"/>
      <c r="J1284" s="165"/>
      <c r="K1284" s="122"/>
      <c r="L1284" s="120"/>
      <c r="M1284" s="120"/>
      <c r="N1284" s="123"/>
      <c r="O1284" s="122"/>
    </row>
    <row r="1285" spans="1:15" s="166" customFormat="1" x14ac:dyDescent="0.3">
      <c r="A1285" s="113">
        <f t="shared" si="38"/>
        <v>1276</v>
      </c>
      <c r="B1285" s="114"/>
      <c r="C1285" s="115"/>
      <c r="D1285" s="116"/>
      <c r="E1285" s="117"/>
      <c r="F1285" s="118"/>
      <c r="G1285" s="105" t="str">
        <f t="shared" si="39"/>
        <v/>
      </c>
      <c r="H1285" s="117"/>
      <c r="I1285" s="122"/>
      <c r="J1285" s="165"/>
      <c r="K1285" s="122"/>
      <c r="L1285" s="120"/>
      <c r="M1285" s="120"/>
      <c r="N1285" s="123"/>
      <c r="O1285" s="122"/>
    </row>
    <row r="1286" spans="1:15" s="166" customFormat="1" x14ac:dyDescent="0.3">
      <c r="A1286" s="113">
        <f t="shared" si="38"/>
        <v>1277</v>
      </c>
      <c r="B1286" s="114"/>
      <c r="C1286" s="115"/>
      <c r="D1286" s="116"/>
      <c r="E1286" s="117"/>
      <c r="F1286" s="118"/>
      <c r="G1286" s="105" t="str">
        <f t="shared" si="39"/>
        <v/>
      </c>
      <c r="H1286" s="117"/>
      <c r="I1286" s="122"/>
      <c r="J1286" s="165"/>
      <c r="K1286" s="122"/>
      <c r="L1286" s="120"/>
      <c r="M1286" s="120"/>
      <c r="N1286" s="123"/>
      <c r="O1286" s="122"/>
    </row>
    <row r="1287" spans="1:15" s="166" customFormat="1" x14ac:dyDescent="0.3">
      <c r="A1287" s="113">
        <f t="shared" si="38"/>
        <v>1278</v>
      </c>
      <c r="B1287" s="114"/>
      <c r="C1287" s="115"/>
      <c r="D1287" s="116"/>
      <c r="E1287" s="117"/>
      <c r="F1287" s="118"/>
      <c r="G1287" s="105" t="str">
        <f t="shared" si="39"/>
        <v/>
      </c>
      <c r="H1287" s="117"/>
      <c r="I1287" s="122"/>
      <c r="J1287" s="165"/>
      <c r="K1287" s="122"/>
      <c r="L1287" s="120"/>
      <c r="M1287" s="120"/>
      <c r="N1287" s="123"/>
      <c r="O1287" s="122"/>
    </row>
    <row r="1288" spans="1:15" s="166" customFormat="1" x14ac:dyDescent="0.3">
      <c r="A1288" s="113">
        <f t="shared" si="38"/>
        <v>1279</v>
      </c>
      <c r="B1288" s="114"/>
      <c r="C1288" s="115"/>
      <c r="D1288" s="116"/>
      <c r="E1288" s="117"/>
      <c r="F1288" s="118"/>
      <c r="G1288" s="105" t="str">
        <f t="shared" si="39"/>
        <v/>
      </c>
      <c r="H1288" s="117"/>
      <c r="I1288" s="122"/>
      <c r="J1288" s="165"/>
      <c r="K1288" s="122"/>
      <c r="L1288" s="120"/>
      <c r="M1288" s="120"/>
      <c r="N1288" s="123"/>
      <c r="O1288" s="109"/>
    </row>
    <row r="1289" spans="1:15" s="166" customFormat="1" x14ac:dyDescent="0.3">
      <c r="A1289" s="113">
        <f t="shared" si="38"/>
        <v>1280</v>
      </c>
      <c r="B1289" s="114"/>
      <c r="C1289" s="115"/>
      <c r="D1289" s="116"/>
      <c r="E1289" s="117"/>
      <c r="F1289" s="118"/>
      <c r="G1289" s="105" t="str">
        <f t="shared" si="39"/>
        <v/>
      </c>
      <c r="H1289" s="117"/>
      <c r="I1289" s="122"/>
      <c r="J1289" s="165"/>
      <c r="K1289" s="122"/>
      <c r="L1289" s="120"/>
      <c r="M1289" s="120"/>
      <c r="N1289" s="123"/>
      <c r="O1289" s="122"/>
    </row>
    <row r="1290" spans="1:15" s="166" customFormat="1" x14ac:dyDescent="0.3">
      <c r="A1290" s="113">
        <f t="shared" si="38"/>
        <v>1281</v>
      </c>
      <c r="B1290" s="114"/>
      <c r="C1290" s="115"/>
      <c r="D1290" s="116"/>
      <c r="E1290" s="117"/>
      <c r="F1290" s="118"/>
      <c r="G1290" s="105" t="str">
        <f t="shared" si="39"/>
        <v/>
      </c>
      <c r="H1290" s="117"/>
      <c r="I1290" s="122"/>
      <c r="J1290" s="165"/>
      <c r="K1290" s="122"/>
      <c r="L1290" s="120"/>
      <c r="M1290" s="120"/>
      <c r="N1290" s="123"/>
      <c r="O1290" s="109"/>
    </row>
    <row r="1291" spans="1:15" s="166" customFormat="1" x14ac:dyDescent="0.3">
      <c r="A1291" s="113">
        <f t="shared" ref="A1291:A1354" si="40">A1290+1</f>
        <v>1282</v>
      </c>
      <c r="B1291" s="114"/>
      <c r="C1291" s="115"/>
      <c r="D1291" s="116"/>
      <c r="E1291" s="117"/>
      <c r="F1291" s="118"/>
      <c r="G1291" s="105" t="str">
        <f t="shared" ref="G1291:G1354" si="41">IF(E1291&lt;&gt;"",IF(D1291&lt;&gt;"",D1291&amp;"-"&amp;E1291&amp;"-"&amp;TEXT(F1291,"000"),E1291&amp;"-"&amp;TEXT(F1291,"000")),"")</f>
        <v/>
      </c>
      <c r="H1291" s="117"/>
      <c r="I1291" s="122"/>
      <c r="J1291" s="165"/>
      <c r="K1291" s="122"/>
      <c r="L1291" s="120"/>
      <c r="M1291" s="120"/>
      <c r="N1291" s="123"/>
      <c r="O1291" s="109"/>
    </row>
    <row r="1292" spans="1:15" s="166" customFormat="1" x14ac:dyDescent="0.3">
      <c r="A1292" s="113">
        <f t="shared" si="40"/>
        <v>1283</v>
      </c>
      <c r="B1292" s="114"/>
      <c r="C1292" s="115"/>
      <c r="D1292" s="116"/>
      <c r="E1292" s="117"/>
      <c r="F1292" s="118"/>
      <c r="G1292" s="105" t="str">
        <f t="shared" si="41"/>
        <v/>
      </c>
      <c r="H1292" s="117"/>
      <c r="I1292" s="122"/>
      <c r="J1292" s="165"/>
      <c r="K1292" s="122"/>
      <c r="L1292" s="120"/>
      <c r="M1292" s="120"/>
      <c r="N1292" s="123"/>
      <c r="O1292" s="109"/>
    </row>
    <row r="1293" spans="1:15" s="166" customFormat="1" x14ac:dyDescent="0.3">
      <c r="A1293" s="113">
        <f t="shared" si="40"/>
        <v>1284</v>
      </c>
      <c r="B1293" s="114"/>
      <c r="C1293" s="115"/>
      <c r="D1293" s="116"/>
      <c r="E1293" s="117"/>
      <c r="F1293" s="118"/>
      <c r="G1293" s="105" t="str">
        <f t="shared" si="41"/>
        <v/>
      </c>
      <c r="H1293" s="117"/>
      <c r="I1293" s="122"/>
      <c r="J1293" s="165"/>
      <c r="K1293" s="122"/>
      <c r="L1293" s="120"/>
      <c r="M1293" s="120"/>
      <c r="N1293" s="123"/>
      <c r="O1293" s="109"/>
    </row>
    <row r="1294" spans="1:15" s="166" customFormat="1" x14ac:dyDescent="0.3">
      <c r="A1294" s="113">
        <f t="shared" si="40"/>
        <v>1285</v>
      </c>
      <c r="B1294" s="114"/>
      <c r="C1294" s="115"/>
      <c r="D1294" s="116"/>
      <c r="E1294" s="117"/>
      <c r="F1294" s="118"/>
      <c r="G1294" s="105" t="str">
        <f t="shared" si="41"/>
        <v/>
      </c>
      <c r="H1294" s="117"/>
      <c r="I1294" s="122"/>
      <c r="J1294" s="165"/>
      <c r="K1294" s="122"/>
      <c r="L1294" s="120"/>
      <c r="M1294" s="120"/>
      <c r="N1294" s="123"/>
      <c r="O1294" s="122"/>
    </row>
    <row r="1295" spans="1:15" s="166" customFormat="1" x14ac:dyDescent="0.3">
      <c r="A1295" s="113">
        <f t="shared" si="40"/>
        <v>1286</v>
      </c>
      <c r="B1295" s="114"/>
      <c r="C1295" s="115"/>
      <c r="D1295" s="116"/>
      <c r="E1295" s="117"/>
      <c r="F1295" s="118"/>
      <c r="G1295" s="105" t="str">
        <f t="shared" si="41"/>
        <v/>
      </c>
      <c r="H1295" s="117"/>
      <c r="I1295" s="122"/>
      <c r="J1295" s="165"/>
      <c r="K1295" s="122"/>
      <c r="L1295" s="120"/>
      <c r="M1295" s="120"/>
      <c r="N1295" s="123"/>
      <c r="O1295" s="122"/>
    </row>
    <row r="1296" spans="1:15" s="166" customFormat="1" x14ac:dyDescent="0.3">
      <c r="A1296" s="113">
        <f t="shared" si="40"/>
        <v>1287</v>
      </c>
      <c r="B1296" s="114"/>
      <c r="C1296" s="115"/>
      <c r="D1296" s="116"/>
      <c r="E1296" s="117"/>
      <c r="F1296" s="118"/>
      <c r="G1296" s="105" t="str">
        <f t="shared" si="41"/>
        <v/>
      </c>
      <c r="H1296" s="117"/>
      <c r="I1296" s="122"/>
      <c r="J1296" s="165"/>
      <c r="K1296" s="122"/>
      <c r="L1296" s="120"/>
      <c r="M1296" s="120"/>
      <c r="N1296" s="123"/>
      <c r="O1296" s="122"/>
    </row>
    <row r="1297" spans="1:15" s="166" customFormat="1" x14ac:dyDescent="0.3">
      <c r="A1297" s="113">
        <f t="shared" si="40"/>
        <v>1288</v>
      </c>
      <c r="B1297" s="114"/>
      <c r="C1297" s="115"/>
      <c r="D1297" s="116"/>
      <c r="E1297" s="117"/>
      <c r="F1297" s="118"/>
      <c r="G1297" s="105" t="str">
        <f t="shared" si="41"/>
        <v/>
      </c>
      <c r="H1297" s="117"/>
      <c r="I1297" s="122"/>
      <c r="J1297" s="165"/>
      <c r="K1297" s="122"/>
      <c r="L1297" s="120"/>
      <c r="M1297" s="120"/>
      <c r="N1297" s="123"/>
      <c r="O1297" s="122"/>
    </row>
    <row r="1298" spans="1:15" s="166" customFormat="1" x14ac:dyDescent="0.3">
      <c r="A1298" s="113">
        <f t="shared" si="40"/>
        <v>1289</v>
      </c>
      <c r="B1298" s="114"/>
      <c r="C1298" s="115"/>
      <c r="D1298" s="116"/>
      <c r="E1298" s="117"/>
      <c r="F1298" s="118"/>
      <c r="G1298" s="105" t="str">
        <f t="shared" si="41"/>
        <v/>
      </c>
      <c r="H1298" s="117"/>
      <c r="I1298" s="122"/>
      <c r="J1298" s="165"/>
      <c r="K1298" s="122"/>
      <c r="L1298" s="120"/>
      <c r="M1298" s="120"/>
      <c r="N1298" s="123"/>
      <c r="O1298" s="122"/>
    </row>
    <row r="1299" spans="1:15" s="166" customFormat="1" x14ac:dyDescent="0.3">
      <c r="A1299" s="113">
        <f t="shared" si="40"/>
        <v>1290</v>
      </c>
      <c r="B1299" s="114"/>
      <c r="C1299" s="115"/>
      <c r="D1299" s="116"/>
      <c r="E1299" s="117"/>
      <c r="F1299" s="118"/>
      <c r="G1299" s="105" t="str">
        <f t="shared" si="41"/>
        <v/>
      </c>
      <c r="H1299" s="117"/>
      <c r="I1299" s="122"/>
      <c r="J1299" s="165"/>
      <c r="K1299" s="122"/>
      <c r="L1299" s="120"/>
      <c r="M1299" s="120"/>
      <c r="N1299" s="123"/>
      <c r="O1299" s="122"/>
    </row>
    <row r="1300" spans="1:15" s="166" customFormat="1" x14ac:dyDescent="0.3">
      <c r="A1300" s="113">
        <f t="shared" si="40"/>
        <v>1291</v>
      </c>
      <c r="B1300" s="114"/>
      <c r="C1300" s="115"/>
      <c r="D1300" s="116"/>
      <c r="E1300" s="117"/>
      <c r="F1300" s="118"/>
      <c r="G1300" s="105" t="str">
        <f t="shared" si="41"/>
        <v/>
      </c>
      <c r="H1300" s="117"/>
      <c r="I1300" s="122"/>
      <c r="J1300" s="165"/>
      <c r="K1300" s="122"/>
      <c r="L1300" s="120"/>
      <c r="M1300" s="120"/>
      <c r="N1300" s="123"/>
      <c r="O1300" s="122"/>
    </row>
    <row r="1301" spans="1:15" s="166" customFormat="1" x14ac:dyDescent="0.3">
      <c r="A1301" s="113">
        <f t="shared" si="40"/>
        <v>1292</v>
      </c>
      <c r="B1301" s="114"/>
      <c r="C1301" s="115"/>
      <c r="D1301" s="116"/>
      <c r="E1301" s="117"/>
      <c r="F1301" s="118"/>
      <c r="G1301" s="105" t="str">
        <f t="shared" si="41"/>
        <v/>
      </c>
      <c r="H1301" s="117"/>
      <c r="I1301" s="122"/>
      <c r="J1301" s="165"/>
      <c r="K1301" s="122"/>
      <c r="L1301" s="120"/>
      <c r="M1301" s="120"/>
      <c r="N1301" s="123"/>
      <c r="O1301" s="122"/>
    </row>
    <row r="1302" spans="1:15" s="166" customFormat="1" x14ac:dyDescent="0.3">
      <c r="A1302" s="113">
        <f t="shared" si="40"/>
        <v>1293</v>
      </c>
      <c r="B1302" s="114"/>
      <c r="C1302" s="115"/>
      <c r="D1302" s="116"/>
      <c r="E1302" s="117"/>
      <c r="F1302" s="118"/>
      <c r="G1302" s="105" t="str">
        <f t="shared" si="41"/>
        <v/>
      </c>
      <c r="H1302" s="117"/>
      <c r="I1302" s="122"/>
      <c r="J1302" s="165"/>
      <c r="K1302" s="122"/>
      <c r="L1302" s="120"/>
      <c r="M1302" s="120"/>
      <c r="N1302" s="123"/>
      <c r="O1302" s="122"/>
    </row>
    <row r="1303" spans="1:15" s="166" customFormat="1" x14ac:dyDescent="0.3">
      <c r="A1303" s="113">
        <f t="shared" si="40"/>
        <v>1294</v>
      </c>
      <c r="B1303" s="114"/>
      <c r="C1303" s="115"/>
      <c r="D1303" s="116"/>
      <c r="E1303" s="117"/>
      <c r="F1303" s="118"/>
      <c r="G1303" s="105" t="str">
        <f t="shared" si="41"/>
        <v/>
      </c>
      <c r="H1303" s="117"/>
      <c r="I1303" s="122"/>
      <c r="J1303" s="165"/>
      <c r="K1303" s="122"/>
      <c r="L1303" s="120"/>
      <c r="M1303" s="120"/>
      <c r="N1303" s="123"/>
      <c r="O1303" s="122"/>
    </row>
    <row r="1304" spans="1:15" s="166" customFormat="1" x14ac:dyDescent="0.3">
      <c r="A1304" s="113">
        <f t="shared" si="40"/>
        <v>1295</v>
      </c>
      <c r="B1304" s="114"/>
      <c r="C1304" s="115"/>
      <c r="D1304" s="116"/>
      <c r="E1304" s="117"/>
      <c r="F1304" s="118"/>
      <c r="G1304" s="105" t="str">
        <f t="shared" si="41"/>
        <v/>
      </c>
      <c r="H1304" s="117"/>
      <c r="I1304" s="122"/>
      <c r="J1304" s="165"/>
      <c r="K1304" s="122"/>
      <c r="L1304" s="120"/>
      <c r="M1304" s="120"/>
      <c r="N1304" s="123"/>
      <c r="O1304" s="122"/>
    </row>
    <row r="1305" spans="1:15" s="166" customFormat="1" x14ac:dyDescent="0.3">
      <c r="A1305" s="113">
        <f t="shared" si="40"/>
        <v>1296</v>
      </c>
      <c r="B1305" s="114"/>
      <c r="C1305" s="115"/>
      <c r="D1305" s="116"/>
      <c r="E1305" s="117"/>
      <c r="F1305" s="118"/>
      <c r="G1305" s="105" t="str">
        <f t="shared" si="41"/>
        <v/>
      </c>
      <c r="H1305" s="117"/>
      <c r="I1305" s="122"/>
      <c r="J1305" s="165"/>
      <c r="K1305" s="122"/>
      <c r="L1305" s="120"/>
      <c r="M1305" s="120"/>
      <c r="N1305" s="123"/>
      <c r="O1305" s="122"/>
    </row>
    <row r="1306" spans="1:15" s="166" customFormat="1" x14ac:dyDescent="0.3">
      <c r="A1306" s="113">
        <f t="shared" si="40"/>
        <v>1297</v>
      </c>
      <c r="B1306" s="114"/>
      <c r="C1306" s="115"/>
      <c r="D1306" s="116"/>
      <c r="E1306" s="117"/>
      <c r="F1306" s="118"/>
      <c r="G1306" s="105" t="str">
        <f t="shared" si="41"/>
        <v/>
      </c>
      <c r="H1306" s="117"/>
      <c r="I1306" s="122"/>
      <c r="J1306" s="165"/>
      <c r="K1306" s="122"/>
      <c r="L1306" s="120"/>
      <c r="M1306" s="120"/>
      <c r="N1306" s="123"/>
      <c r="O1306" s="109"/>
    </row>
    <row r="1307" spans="1:15" s="166" customFormat="1" x14ac:dyDescent="0.3">
      <c r="A1307" s="113">
        <f t="shared" si="40"/>
        <v>1298</v>
      </c>
      <c r="B1307" s="114"/>
      <c r="C1307" s="115"/>
      <c r="D1307" s="116"/>
      <c r="E1307" s="117"/>
      <c r="F1307" s="118"/>
      <c r="G1307" s="105" t="str">
        <f t="shared" si="41"/>
        <v/>
      </c>
      <c r="H1307" s="117"/>
      <c r="I1307" s="122"/>
      <c r="J1307" s="165"/>
      <c r="K1307" s="122"/>
      <c r="L1307" s="120"/>
      <c r="M1307" s="120"/>
      <c r="N1307" s="123"/>
      <c r="O1307" s="122"/>
    </row>
    <row r="1308" spans="1:15" s="166" customFormat="1" x14ac:dyDescent="0.3">
      <c r="A1308" s="113">
        <f t="shared" si="40"/>
        <v>1299</v>
      </c>
      <c r="B1308" s="114"/>
      <c r="C1308" s="115"/>
      <c r="D1308" s="116"/>
      <c r="E1308" s="117"/>
      <c r="F1308" s="118"/>
      <c r="G1308" s="105" t="str">
        <f t="shared" si="41"/>
        <v/>
      </c>
      <c r="H1308" s="117"/>
      <c r="I1308" s="122"/>
      <c r="J1308" s="165"/>
      <c r="K1308" s="122"/>
      <c r="L1308" s="120"/>
      <c r="M1308" s="120"/>
      <c r="N1308" s="123"/>
      <c r="O1308" s="122"/>
    </row>
    <row r="1309" spans="1:15" s="166" customFormat="1" x14ac:dyDescent="0.3">
      <c r="A1309" s="113">
        <f t="shared" si="40"/>
        <v>1300</v>
      </c>
      <c r="B1309" s="114"/>
      <c r="C1309" s="115"/>
      <c r="D1309" s="116"/>
      <c r="E1309" s="117"/>
      <c r="F1309" s="118"/>
      <c r="G1309" s="105" t="str">
        <f t="shared" si="41"/>
        <v/>
      </c>
      <c r="H1309" s="117"/>
      <c r="I1309" s="122"/>
      <c r="J1309" s="165"/>
      <c r="K1309" s="122"/>
      <c r="L1309" s="120"/>
      <c r="M1309" s="120"/>
      <c r="N1309" s="123"/>
      <c r="O1309" s="122"/>
    </row>
    <row r="1310" spans="1:15" s="166" customFormat="1" x14ac:dyDescent="0.3">
      <c r="A1310" s="113">
        <f t="shared" si="40"/>
        <v>1301</v>
      </c>
      <c r="B1310" s="114"/>
      <c r="C1310" s="115"/>
      <c r="D1310" s="116"/>
      <c r="E1310" s="117"/>
      <c r="F1310" s="118"/>
      <c r="G1310" s="105" t="str">
        <f t="shared" si="41"/>
        <v/>
      </c>
      <c r="H1310" s="117"/>
      <c r="I1310" s="122"/>
      <c r="J1310" s="165"/>
      <c r="K1310" s="122"/>
      <c r="L1310" s="120"/>
      <c r="M1310" s="120"/>
      <c r="N1310" s="123"/>
      <c r="O1310" s="122"/>
    </row>
    <row r="1311" spans="1:15" s="166" customFormat="1" x14ac:dyDescent="0.3">
      <c r="A1311" s="113">
        <f t="shared" si="40"/>
        <v>1302</v>
      </c>
      <c r="B1311" s="114"/>
      <c r="C1311" s="115"/>
      <c r="D1311" s="116"/>
      <c r="E1311" s="117"/>
      <c r="F1311" s="118"/>
      <c r="G1311" s="105" t="str">
        <f t="shared" si="41"/>
        <v/>
      </c>
      <c r="H1311" s="117"/>
      <c r="I1311" s="122"/>
      <c r="J1311" s="165"/>
      <c r="K1311" s="122"/>
      <c r="L1311" s="120"/>
      <c r="M1311" s="120"/>
      <c r="N1311" s="123"/>
      <c r="O1311" s="122"/>
    </row>
    <row r="1312" spans="1:15" s="166" customFormat="1" x14ac:dyDescent="0.3">
      <c r="A1312" s="113">
        <f t="shared" si="40"/>
        <v>1303</v>
      </c>
      <c r="B1312" s="114"/>
      <c r="C1312" s="115"/>
      <c r="D1312" s="116"/>
      <c r="E1312" s="117"/>
      <c r="F1312" s="118"/>
      <c r="G1312" s="105" t="str">
        <f t="shared" si="41"/>
        <v/>
      </c>
      <c r="H1312" s="117"/>
      <c r="I1312" s="122"/>
      <c r="J1312" s="165"/>
      <c r="K1312" s="122"/>
      <c r="L1312" s="120"/>
      <c r="M1312" s="120"/>
      <c r="N1312" s="123"/>
      <c r="O1312" s="122"/>
    </row>
    <row r="1313" spans="1:15" s="166" customFormat="1" x14ac:dyDescent="0.3">
      <c r="A1313" s="113">
        <f t="shared" si="40"/>
        <v>1304</v>
      </c>
      <c r="B1313" s="114"/>
      <c r="C1313" s="115"/>
      <c r="D1313" s="116"/>
      <c r="E1313" s="117"/>
      <c r="F1313" s="118"/>
      <c r="G1313" s="105" t="str">
        <f t="shared" si="41"/>
        <v/>
      </c>
      <c r="H1313" s="117"/>
      <c r="I1313" s="122"/>
      <c r="J1313" s="165"/>
      <c r="K1313" s="122"/>
      <c r="L1313" s="120"/>
      <c r="M1313" s="120"/>
      <c r="N1313" s="123"/>
      <c r="O1313" s="122"/>
    </row>
    <row r="1314" spans="1:15" s="166" customFormat="1" x14ac:dyDescent="0.3">
      <c r="A1314" s="113">
        <f t="shared" si="40"/>
        <v>1305</v>
      </c>
      <c r="B1314" s="114"/>
      <c r="C1314" s="115"/>
      <c r="D1314" s="116"/>
      <c r="E1314" s="117"/>
      <c r="F1314" s="118"/>
      <c r="G1314" s="105" t="str">
        <f t="shared" si="41"/>
        <v/>
      </c>
      <c r="H1314" s="117"/>
      <c r="I1314" s="122"/>
      <c r="J1314" s="165"/>
      <c r="K1314" s="122"/>
      <c r="L1314" s="120"/>
      <c r="M1314" s="120"/>
      <c r="N1314" s="123"/>
      <c r="O1314" s="122"/>
    </row>
    <row r="1315" spans="1:15" s="166" customFormat="1" x14ac:dyDescent="0.3">
      <c r="A1315" s="113">
        <f t="shared" si="40"/>
        <v>1306</v>
      </c>
      <c r="B1315" s="114"/>
      <c r="C1315" s="115"/>
      <c r="D1315" s="116"/>
      <c r="E1315" s="117"/>
      <c r="F1315" s="118"/>
      <c r="G1315" s="105" t="str">
        <f t="shared" si="41"/>
        <v/>
      </c>
      <c r="H1315" s="117"/>
      <c r="I1315" s="122"/>
      <c r="J1315" s="165"/>
      <c r="K1315" s="122"/>
      <c r="L1315" s="120"/>
      <c r="M1315" s="120"/>
      <c r="N1315" s="123"/>
      <c r="O1315" s="122"/>
    </row>
    <row r="1316" spans="1:15" s="166" customFormat="1" x14ac:dyDescent="0.3">
      <c r="A1316" s="113">
        <f t="shared" si="40"/>
        <v>1307</v>
      </c>
      <c r="B1316" s="114"/>
      <c r="C1316" s="115"/>
      <c r="D1316" s="116"/>
      <c r="E1316" s="117"/>
      <c r="F1316" s="118"/>
      <c r="G1316" s="105" t="str">
        <f t="shared" si="41"/>
        <v/>
      </c>
      <c r="H1316" s="117"/>
      <c r="I1316" s="122"/>
      <c r="J1316" s="165"/>
      <c r="K1316" s="122"/>
      <c r="L1316" s="120"/>
      <c r="M1316" s="120"/>
      <c r="N1316" s="123"/>
      <c r="O1316" s="122"/>
    </row>
    <row r="1317" spans="1:15" s="166" customFormat="1" x14ac:dyDescent="0.3">
      <c r="A1317" s="113">
        <f t="shared" si="40"/>
        <v>1308</v>
      </c>
      <c r="B1317" s="114"/>
      <c r="C1317" s="115"/>
      <c r="D1317" s="116"/>
      <c r="E1317" s="117"/>
      <c r="F1317" s="118"/>
      <c r="G1317" s="105" t="str">
        <f t="shared" si="41"/>
        <v/>
      </c>
      <c r="H1317" s="117"/>
      <c r="I1317" s="122"/>
      <c r="J1317" s="165"/>
      <c r="K1317" s="122"/>
      <c r="L1317" s="120"/>
      <c r="M1317" s="120"/>
      <c r="N1317" s="123"/>
      <c r="O1317" s="122"/>
    </row>
    <row r="1318" spans="1:15" s="166" customFormat="1" x14ac:dyDescent="0.3">
      <c r="A1318" s="113">
        <f t="shared" si="40"/>
        <v>1309</v>
      </c>
      <c r="B1318" s="114"/>
      <c r="C1318" s="115"/>
      <c r="D1318" s="116"/>
      <c r="E1318" s="117"/>
      <c r="F1318" s="118"/>
      <c r="G1318" s="105" t="str">
        <f t="shared" si="41"/>
        <v/>
      </c>
      <c r="H1318" s="117"/>
      <c r="I1318" s="122"/>
      <c r="J1318" s="165"/>
      <c r="K1318" s="122"/>
      <c r="L1318" s="120"/>
      <c r="M1318" s="120"/>
      <c r="N1318" s="123"/>
      <c r="O1318" s="122"/>
    </row>
    <row r="1319" spans="1:15" s="166" customFormat="1" x14ac:dyDescent="0.3">
      <c r="A1319" s="113">
        <f t="shared" si="40"/>
        <v>1310</v>
      </c>
      <c r="B1319" s="114"/>
      <c r="C1319" s="115"/>
      <c r="D1319" s="116"/>
      <c r="E1319" s="117"/>
      <c r="F1319" s="118"/>
      <c r="G1319" s="105" t="str">
        <f t="shared" si="41"/>
        <v/>
      </c>
      <c r="H1319" s="117"/>
      <c r="I1319" s="122"/>
      <c r="J1319" s="165"/>
      <c r="K1319" s="122"/>
      <c r="L1319" s="120"/>
      <c r="M1319" s="120"/>
      <c r="N1319" s="123"/>
      <c r="O1319" s="122"/>
    </row>
    <row r="1320" spans="1:15" s="166" customFormat="1" x14ac:dyDescent="0.3">
      <c r="A1320" s="113">
        <f t="shared" si="40"/>
        <v>1311</v>
      </c>
      <c r="B1320" s="114"/>
      <c r="C1320" s="115"/>
      <c r="D1320" s="116"/>
      <c r="E1320" s="117"/>
      <c r="F1320" s="118"/>
      <c r="G1320" s="105" t="str">
        <f t="shared" si="41"/>
        <v/>
      </c>
      <c r="H1320" s="117"/>
      <c r="I1320" s="122"/>
      <c r="J1320" s="165"/>
      <c r="K1320" s="122"/>
      <c r="L1320" s="120"/>
      <c r="M1320" s="120"/>
      <c r="N1320" s="123"/>
      <c r="O1320" s="122"/>
    </row>
    <row r="1321" spans="1:15" s="166" customFormat="1" x14ac:dyDescent="0.3">
      <c r="A1321" s="113">
        <f t="shared" si="40"/>
        <v>1312</v>
      </c>
      <c r="B1321" s="114"/>
      <c r="C1321" s="115"/>
      <c r="D1321" s="116"/>
      <c r="E1321" s="117"/>
      <c r="F1321" s="118"/>
      <c r="G1321" s="105" t="str">
        <f t="shared" si="41"/>
        <v/>
      </c>
      <c r="H1321" s="117"/>
      <c r="I1321" s="122"/>
      <c r="J1321" s="165"/>
      <c r="K1321" s="122"/>
      <c r="L1321" s="120"/>
      <c r="M1321" s="120"/>
      <c r="N1321" s="123"/>
      <c r="O1321" s="122"/>
    </row>
    <row r="1322" spans="1:15" s="166" customFormat="1" x14ac:dyDescent="0.3">
      <c r="A1322" s="113">
        <f t="shared" si="40"/>
        <v>1313</v>
      </c>
      <c r="B1322" s="114"/>
      <c r="C1322" s="115"/>
      <c r="D1322" s="116"/>
      <c r="E1322" s="117"/>
      <c r="F1322" s="118"/>
      <c r="G1322" s="105" t="str">
        <f t="shared" si="41"/>
        <v/>
      </c>
      <c r="H1322" s="117"/>
      <c r="I1322" s="122"/>
      <c r="J1322" s="165"/>
      <c r="K1322" s="122"/>
      <c r="L1322" s="120"/>
      <c r="M1322" s="120"/>
      <c r="N1322" s="123"/>
      <c r="O1322" s="122"/>
    </row>
    <row r="1323" spans="1:15" s="166" customFormat="1" x14ac:dyDescent="0.3">
      <c r="A1323" s="113">
        <f t="shared" si="40"/>
        <v>1314</v>
      </c>
      <c r="B1323" s="114"/>
      <c r="C1323" s="115"/>
      <c r="D1323" s="116"/>
      <c r="E1323" s="117"/>
      <c r="F1323" s="118"/>
      <c r="G1323" s="105" t="str">
        <f t="shared" si="41"/>
        <v/>
      </c>
      <c r="H1323" s="117"/>
      <c r="I1323" s="122"/>
      <c r="J1323" s="165"/>
      <c r="K1323" s="122"/>
      <c r="L1323" s="120"/>
      <c r="M1323" s="120"/>
      <c r="N1323" s="123"/>
      <c r="O1323" s="122"/>
    </row>
    <row r="1324" spans="1:15" s="166" customFormat="1" x14ac:dyDescent="0.3">
      <c r="A1324" s="113">
        <f t="shared" si="40"/>
        <v>1315</v>
      </c>
      <c r="B1324" s="114"/>
      <c r="C1324" s="115"/>
      <c r="D1324" s="116"/>
      <c r="E1324" s="117"/>
      <c r="F1324" s="118"/>
      <c r="G1324" s="105" t="str">
        <f t="shared" si="41"/>
        <v/>
      </c>
      <c r="H1324" s="117"/>
      <c r="I1324" s="122"/>
      <c r="J1324" s="165"/>
      <c r="K1324" s="122"/>
      <c r="L1324" s="120"/>
      <c r="M1324" s="120"/>
      <c r="N1324" s="123"/>
      <c r="O1324" s="109"/>
    </row>
    <row r="1325" spans="1:15" s="166" customFormat="1" x14ac:dyDescent="0.3">
      <c r="A1325" s="113">
        <f t="shared" si="40"/>
        <v>1316</v>
      </c>
      <c r="B1325" s="114"/>
      <c r="C1325" s="115"/>
      <c r="D1325" s="116"/>
      <c r="E1325" s="117"/>
      <c r="F1325" s="118"/>
      <c r="G1325" s="105" t="str">
        <f t="shared" si="41"/>
        <v/>
      </c>
      <c r="H1325" s="117"/>
      <c r="I1325" s="122"/>
      <c r="J1325" s="165"/>
      <c r="K1325" s="122"/>
      <c r="L1325" s="120"/>
      <c r="M1325" s="120"/>
      <c r="N1325" s="123"/>
      <c r="O1325" s="122"/>
    </row>
    <row r="1326" spans="1:15" s="166" customFormat="1" x14ac:dyDescent="0.3">
      <c r="A1326" s="113">
        <f t="shared" si="40"/>
        <v>1317</v>
      </c>
      <c r="B1326" s="114"/>
      <c r="C1326" s="115"/>
      <c r="D1326" s="116"/>
      <c r="E1326" s="117"/>
      <c r="F1326" s="118"/>
      <c r="G1326" s="105" t="str">
        <f t="shared" si="41"/>
        <v/>
      </c>
      <c r="H1326" s="117"/>
      <c r="I1326" s="122"/>
      <c r="J1326" s="165"/>
      <c r="K1326" s="122"/>
      <c r="L1326" s="120"/>
      <c r="M1326" s="120"/>
      <c r="N1326" s="123"/>
      <c r="O1326" s="122"/>
    </row>
    <row r="1327" spans="1:15" s="166" customFormat="1" x14ac:dyDescent="0.3">
      <c r="A1327" s="113">
        <f t="shared" si="40"/>
        <v>1318</v>
      </c>
      <c r="B1327" s="114"/>
      <c r="C1327" s="115"/>
      <c r="D1327" s="116"/>
      <c r="E1327" s="117"/>
      <c r="F1327" s="118"/>
      <c r="G1327" s="105" t="str">
        <f t="shared" si="41"/>
        <v/>
      </c>
      <c r="H1327" s="117"/>
      <c r="I1327" s="122"/>
      <c r="J1327" s="165"/>
      <c r="K1327" s="122"/>
      <c r="L1327" s="120"/>
      <c r="M1327" s="120"/>
      <c r="N1327" s="123"/>
      <c r="O1327" s="109"/>
    </row>
    <row r="1328" spans="1:15" s="166" customFormat="1" x14ac:dyDescent="0.3">
      <c r="A1328" s="113">
        <f t="shared" si="40"/>
        <v>1319</v>
      </c>
      <c r="B1328" s="114"/>
      <c r="C1328" s="115"/>
      <c r="D1328" s="116"/>
      <c r="E1328" s="117"/>
      <c r="F1328" s="118"/>
      <c r="G1328" s="105" t="str">
        <f t="shared" si="41"/>
        <v/>
      </c>
      <c r="H1328" s="117"/>
      <c r="I1328" s="122"/>
      <c r="J1328" s="165"/>
      <c r="K1328" s="122"/>
      <c r="L1328" s="120"/>
      <c r="M1328" s="120"/>
      <c r="N1328" s="123"/>
      <c r="O1328" s="109"/>
    </row>
    <row r="1329" spans="1:15" s="166" customFormat="1" x14ac:dyDescent="0.3">
      <c r="A1329" s="113">
        <f t="shared" si="40"/>
        <v>1320</v>
      </c>
      <c r="B1329" s="114"/>
      <c r="C1329" s="115"/>
      <c r="D1329" s="116"/>
      <c r="E1329" s="117"/>
      <c r="F1329" s="118"/>
      <c r="G1329" s="105" t="str">
        <f t="shared" si="41"/>
        <v/>
      </c>
      <c r="H1329" s="117"/>
      <c r="I1329" s="122"/>
      <c r="J1329" s="165"/>
      <c r="K1329" s="122"/>
      <c r="L1329" s="120"/>
      <c r="M1329" s="120"/>
      <c r="N1329" s="123"/>
      <c r="O1329" s="109"/>
    </row>
    <row r="1330" spans="1:15" s="166" customFormat="1" x14ac:dyDescent="0.3">
      <c r="A1330" s="113">
        <f t="shared" si="40"/>
        <v>1321</v>
      </c>
      <c r="B1330" s="114"/>
      <c r="C1330" s="115"/>
      <c r="D1330" s="116"/>
      <c r="E1330" s="117"/>
      <c r="F1330" s="118"/>
      <c r="G1330" s="105" t="str">
        <f t="shared" si="41"/>
        <v/>
      </c>
      <c r="H1330" s="117"/>
      <c r="I1330" s="122"/>
      <c r="J1330" s="165"/>
      <c r="K1330" s="122"/>
      <c r="L1330" s="120"/>
      <c r="M1330" s="120"/>
      <c r="N1330" s="123"/>
      <c r="O1330" s="109"/>
    </row>
    <row r="1331" spans="1:15" s="166" customFormat="1" x14ac:dyDescent="0.3">
      <c r="A1331" s="113">
        <f t="shared" si="40"/>
        <v>1322</v>
      </c>
      <c r="B1331" s="114"/>
      <c r="C1331" s="115"/>
      <c r="D1331" s="116"/>
      <c r="E1331" s="117"/>
      <c r="F1331" s="118"/>
      <c r="G1331" s="105" t="str">
        <f t="shared" si="41"/>
        <v/>
      </c>
      <c r="H1331" s="117"/>
      <c r="I1331" s="122"/>
      <c r="J1331" s="165"/>
      <c r="K1331" s="122"/>
      <c r="L1331" s="120"/>
      <c r="M1331" s="120"/>
      <c r="N1331" s="123"/>
      <c r="O1331" s="109"/>
    </row>
    <row r="1332" spans="1:15" s="166" customFormat="1" x14ac:dyDescent="0.3">
      <c r="A1332" s="113">
        <f t="shared" si="40"/>
        <v>1323</v>
      </c>
      <c r="B1332" s="114"/>
      <c r="C1332" s="115"/>
      <c r="D1332" s="116"/>
      <c r="E1332" s="117"/>
      <c r="F1332" s="118"/>
      <c r="G1332" s="105" t="str">
        <f t="shared" si="41"/>
        <v/>
      </c>
      <c r="H1332" s="117"/>
      <c r="I1332" s="122"/>
      <c r="J1332" s="165"/>
      <c r="K1332" s="122"/>
      <c r="L1332" s="120"/>
      <c r="M1332" s="120"/>
      <c r="N1332" s="123"/>
      <c r="O1332" s="109"/>
    </row>
    <row r="1333" spans="1:15" s="166" customFormat="1" x14ac:dyDescent="0.3">
      <c r="A1333" s="113">
        <f t="shared" si="40"/>
        <v>1324</v>
      </c>
      <c r="B1333" s="114"/>
      <c r="C1333" s="115"/>
      <c r="D1333" s="116"/>
      <c r="E1333" s="117"/>
      <c r="F1333" s="118"/>
      <c r="G1333" s="105" t="str">
        <f t="shared" si="41"/>
        <v/>
      </c>
      <c r="H1333" s="117"/>
      <c r="I1333" s="122"/>
      <c r="J1333" s="165"/>
      <c r="K1333" s="122"/>
      <c r="L1333" s="120"/>
      <c r="M1333" s="120"/>
      <c r="N1333" s="123"/>
      <c r="O1333" s="122"/>
    </row>
    <row r="1334" spans="1:15" s="166" customFormat="1" x14ac:dyDescent="0.3">
      <c r="A1334" s="113">
        <f t="shared" si="40"/>
        <v>1325</v>
      </c>
      <c r="B1334" s="114"/>
      <c r="C1334" s="115"/>
      <c r="D1334" s="116"/>
      <c r="E1334" s="117"/>
      <c r="F1334" s="118"/>
      <c r="G1334" s="105" t="str">
        <f t="shared" si="41"/>
        <v/>
      </c>
      <c r="H1334" s="117"/>
      <c r="I1334" s="122"/>
      <c r="J1334" s="165"/>
      <c r="K1334" s="122"/>
      <c r="L1334" s="120"/>
      <c r="M1334" s="120"/>
      <c r="N1334" s="123"/>
      <c r="O1334" s="109"/>
    </row>
    <row r="1335" spans="1:15" s="166" customFormat="1" x14ac:dyDescent="0.3">
      <c r="A1335" s="113">
        <f t="shared" si="40"/>
        <v>1326</v>
      </c>
      <c r="B1335" s="114"/>
      <c r="C1335" s="115"/>
      <c r="D1335" s="116"/>
      <c r="E1335" s="117"/>
      <c r="F1335" s="118"/>
      <c r="G1335" s="105" t="str">
        <f t="shared" si="41"/>
        <v/>
      </c>
      <c r="H1335" s="117"/>
      <c r="I1335" s="122"/>
      <c r="J1335" s="165"/>
      <c r="K1335" s="122"/>
      <c r="L1335" s="120"/>
      <c r="M1335" s="120"/>
      <c r="N1335" s="123"/>
      <c r="O1335" s="122"/>
    </row>
    <row r="1336" spans="1:15" s="166" customFormat="1" x14ac:dyDescent="0.3">
      <c r="A1336" s="113">
        <f t="shared" si="40"/>
        <v>1327</v>
      </c>
      <c r="B1336" s="114"/>
      <c r="C1336" s="115"/>
      <c r="D1336" s="116"/>
      <c r="E1336" s="117"/>
      <c r="F1336" s="118"/>
      <c r="G1336" s="105" t="str">
        <f t="shared" si="41"/>
        <v/>
      </c>
      <c r="H1336" s="117"/>
      <c r="I1336" s="122"/>
      <c r="J1336" s="165"/>
      <c r="K1336" s="122"/>
      <c r="L1336" s="120"/>
      <c r="M1336" s="120"/>
      <c r="N1336" s="123"/>
      <c r="O1336" s="109"/>
    </row>
    <row r="1337" spans="1:15" s="166" customFormat="1" x14ac:dyDescent="0.3">
      <c r="A1337" s="113">
        <f t="shared" si="40"/>
        <v>1328</v>
      </c>
      <c r="B1337" s="114"/>
      <c r="C1337" s="115"/>
      <c r="D1337" s="116"/>
      <c r="E1337" s="117"/>
      <c r="F1337" s="118"/>
      <c r="G1337" s="105" t="str">
        <f t="shared" si="41"/>
        <v/>
      </c>
      <c r="H1337" s="117"/>
      <c r="I1337" s="122"/>
      <c r="J1337" s="165"/>
      <c r="K1337" s="122"/>
      <c r="L1337" s="120"/>
      <c r="M1337" s="120"/>
      <c r="N1337" s="123"/>
      <c r="O1337" s="122"/>
    </row>
    <row r="1338" spans="1:15" s="166" customFormat="1" x14ac:dyDescent="0.3">
      <c r="A1338" s="113">
        <f t="shared" si="40"/>
        <v>1329</v>
      </c>
      <c r="B1338" s="114"/>
      <c r="C1338" s="115"/>
      <c r="D1338" s="116"/>
      <c r="E1338" s="117"/>
      <c r="F1338" s="118"/>
      <c r="G1338" s="105" t="str">
        <f t="shared" si="41"/>
        <v/>
      </c>
      <c r="H1338" s="117"/>
      <c r="I1338" s="122"/>
      <c r="J1338" s="165"/>
      <c r="K1338" s="122"/>
      <c r="L1338" s="120"/>
      <c r="M1338" s="120"/>
      <c r="N1338" s="123"/>
      <c r="O1338" s="122"/>
    </row>
    <row r="1339" spans="1:15" s="166" customFormat="1" x14ac:dyDescent="0.3">
      <c r="A1339" s="113">
        <f t="shared" si="40"/>
        <v>1330</v>
      </c>
      <c r="B1339" s="114"/>
      <c r="C1339" s="115"/>
      <c r="D1339" s="116"/>
      <c r="E1339" s="117"/>
      <c r="F1339" s="118"/>
      <c r="G1339" s="105" t="str">
        <f t="shared" si="41"/>
        <v/>
      </c>
      <c r="H1339" s="117"/>
      <c r="I1339" s="122"/>
      <c r="J1339" s="165"/>
      <c r="K1339" s="122"/>
      <c r="L1339" s="120"/>
      <c r="M1339" s="120"/>
      <c r="N1339" s="123"/>
      <c r="O1339" s="109"/>
    </row>
    <row r="1340" spans="1:15" s="166" customFormat="1" x14ac:dyDescent="0.3">
      <c r="A1340" s="113">
        <f t="shared" si="40"/>
        <v>1331</v>
      </c>
      <c r="B1340" s="114"/>
      <c r="C1340" s="115"/>
      <c r="D1340" s="116"/>
      <c r="E1340" s="117"/>
      <c r="F1340" s="118"/>
      <c r="G1340" s="105" t="str">
        <f t="shared" si="41"/>
        <v/>
      </c>
      <c r="H1340" s="117"/>
      <c r="I1340" s="122"/>
      <c r="J1340" s="165"/>
      <c r="K1340" s="122"/>
      <c r="L1340" s="120"/>
      <c r="M1340" s="120"/>
      <c r="N1340" s="123"/>
      <c r="O1340" s="109"/>
    </row>
    <row r="1341" spans="1:15" s="166" customFormat="1" x14ac:dyDescent="0.3">
      <c r="A1341" s="113">
        <f t="shared" si="40"/>
        <v>1332</v>
      </c>
      <c r="B1341" s="114"/>
      <c r="C1341" s="115"/>
      <c r="D1341" s="116"/>
      <c r="E1341" s="117"/>
      <c r="F1341" s="118"/>
      <c r="G1341" s="105" t="str">
        <f t="shared" si="41"/>
        <v/>
      </c>
      <c r="H1341" s="117"/>
      <c r="I1341" s="122"/>
      <c r="J1341" s="165"/>
      <c r="K1341" s="122"/>
      <c r="L1341" s="120"/>
      <c r="M1341" s="120"/>
      <c r="N1341" s="123"/>
      <c r="O1341" s="109"/>
    </row>
    <row r="1342" spans="1:15" s="166" customFormat="1" x14ac:dyDescent="0.3">
      <c r="A1342" s="113">
        <f t="shared" si="40"/>
        <v>1333</v>
      </c>
      <c r="B1342" s="114"/>
      <c r="C1342" s="115"/>
      <c r="D1342" s="116"/>
      <c r="E1342" s="117"/>
      <c r="F1342" s="118"/>
      <c r="G1342" s="105" t="str">
        <f t="shared" si="41"/>
        <v/>
      </c>
      <c r="H1342" s="117"/>
      <c r="I1342" s="122"/>
      <c r="J1342" s="165"/>
      <c r="K1342" s="122"/>
      <c r="L1342" s="120"/>
      <c r="M1342" s="120"/>
      <c r="N1342" s="123"/>
      <c r="O1342" s="109"/>
    </row>
    <row r="1343" spans="1:15" s="166" customFormat="1" x14ac:dyDescent="0.3">
      <c r="A1343" s="113">
        <f t="shared" si="40"/>
        <v>1334</v>
      </c>
      <c r="B1343" s="114"/>
      <c r="C1343" s="115"/>
      <c r="D1343" s="116"/>
      <c r="E1343" s="117"/>
      <c r="F1343" s="118"/>
      <c r="G1343" s="105" t="str">
        <f t="shared" si="41"/>
        <v/>
      </c>
      <c r="H1343" s="117"/>
      <c r="I1343" s="122"/>
      <c r="J1343" s="165"/>
      <c r="K1343" s="122"/>
      <c r="L1343" s="120"/>
      <c r="M1343" s="120"/>
      <c r="N1343" s="123"/>
      <c r="O1343" s="109"/>
    </row>
    <row r="1344" spans="1:15" s="166" customFormat="1" x14ac:dyDescent="0.3">
      <c r="A1344" s="113">
        <f t="shared" si="40"/>
        <v>1335</v>
      </c>
      <c r="B1344" s="114"/>
      <c r="C1344" s="115"/>
      <c r="D1344" s="116"/>
      <c r="E1344" s="117"/>
      <c r="F1344" s="118"/>
      <c r="G1344" s="105" t="str">
        <f t="shared" si="41"/>
        <v/>
      </c>
      <c r="H1344" s="117"/>
      <c r="I1344" s="122"/>
      <c r="J1344" s="165"/>
      <c r="K1344" s="122"/>
      <c r="L1344" s="120"/>
      <c r="M1344" s="120"/>
      <c r="N1344" s="123"/>
      <c r="O1344" s="122"/>
    </row>
    <row r="1345" spans="1:15" s="166" customFormat="1" x14ac:dyDescent="0.3">
      <c r="A1345" s="113">
        <f t="shared" si="40"/>
        <v>1336</v>
      </c>
      <c r="B1345" s="114"/>
      <c r="C1345" s="115"/>
      <c r="D1345" s="116"/>
      <c r="E1345" s="117"/>
      <c r="F1345" s="118"/>
      <c r="G1345" s="105" t="str">
        <f t="shared" si="41"/>
        <v/>
      </c>
      <c r="H1345" s="117"/>
      <c r="I1345" s="122"/>
      <c r="J1345" s="165"/>
      <c r="K1345" s="122"/>
      <c r="L1345" s="120"/>
      <c r="M1345" s="120"/>
      <c r="N1345" s="123"/>
      <c r="O1345" s="122"/>
    </row>
    <row r="1346" spans="1:15" s="166" customFormat="1" x14ac:dyDescent="0.3">
      <c r="A1346" s="113">
        <f t="shared" si="40"/>
        <v>1337</v>
      </c>
      <c r="B1346" s="114"/>
      <c r="C1346" s="115"/>
      <c r="D1346" s="116"/>
      <c r="E1346" s="117"/>
      <c r="F1346" s="118"/>
      <c r="G1346" s="105" t="str">
        <f t="shared" si="41"/>
        <v/>
      </c>
      <c r="H1346" s="117"/>
      <c r="I1346" s="122"/>
      <c r="J1346" s="165"/>
      <c r="K1346" s="122"/>
      <c r="L1346" s="120"/>
      <c r="M1346" s="120"/>
      <c r="N1346" s="123"/>
      <c r="O1346" s="122"/>
    </row>
    <row r="1347" spans="1:15" s="166" customFormat="1" x14ac:dyDescent="0.3">
      <c r="A1347" s="113">
        <f t="shared" si="40"/>
        <v>1338</v>
      </c>
      <c r="B1347" s="114"/>
      <c r="C1347" s="115"/>
      <c r="D1347" s="116"/>
      <c r="E1347" s="117"/>
      <c r="F1347" s="118"/>
      <c r="G1347" s="105" t="str">
        <f t="shared" si="41"/>
        <v/>
      </c>
      <c r="H1347" s="117"/>
      <c r="I1347" s="122"/>
      <c r="J1347" s="165"/>
      <c r="K1347" s="122"/>
      <c r="L1347" s="120"/>
      <c r="M1347" s="120"/>
      <c r="N1347" s="123"/>
      <c r="O1347" s="122"/>
    </row>
    <row r="1348" spans="1:15" s="166" customFormat="1" x14ac:dyDescent="0.3">
      <c r="A1348" s="113">
        <f t="shared" si="40"/>
        <v>1339</v>
      </c>
      <c r="B1348" s="114"/>
      <c r="C1348" s="115"/>
      <c r="D1348" s="116"/>
      <c r="E1348" s="117"/>
      <c r="F1348" s="118"/>
      <c r="G1348" s="105" t="str">
        <f t="shared" si="41"/>
        <v/>
      </c>
      <c r="H1348" s="117"/>
      <c r="I1348" s="122"/>
      <c r="J1348" s="165"/>
      <c r="K1348" s="122"/>
      <c r="L1348" s="120"/>
      <c r="M1348" s="120"/>
      <c r="N1348" s="123"/>
      <c r="O1348" s="122"/>
    </row>
    <row r="1349" spans="1:15" s="166" customFormat="1" x14ac:dyDescent="0.3">
      <c r="A1349" s="113">
        <f t="shared" si="40"/>
        <v>1340</v>
      </c>
      <c r="B1349" s="114"/>
      <c r="C1349" s="115"/>
      <c r="D1349" s="116"/>
      <c r="E1349" s="117"/>
      <c r="F1349" s="118"/>
      <c r="G1349" s="105" t="str">
        <f t="shared" si="41"/>
        <v/>
      </c>
      <c r="H1349" s="117"/>
      <c r="I1349" s="122"/>
      <c r="J1349" s="165"/>
      <c r="K1349" s="122"/>
      <c r="L1349" s="120"/>
      <c r="M1349" s="120"/>
      <c r="N1349" s="123"/>
      <c r="O1349" s="122"/>
    </row>
    <row r="1350" spans="1:15" s="166" customFormat="1" x14ac:dyDescent="0.3">
      <c r="A1350" s="113">
        <f t="shared" si="40"/>
        <v>1341</v>
      </c>
      <c r="B1350" s="114"/>
      <c r="C1350" s="115"/>
      <c r="D1350" s="116"/>
      <c r="E1350" s="117"/>
      <c r="F1350" s="118"/>
      <c r="G1350" s="105" t="str">
        <f t="shared" si="41"/>
        <v/>
      </c>
      <c r="H1350" s="117"/>
      <c r="I1350" s="122"/>
      <c r="J1350" s="165"/>
      <c r="K1350" s="122"/>
      <c r="L1350" s="120"/>
      <c r="M1350" s="120"/>
      <c r="N1350" s="123"/>
      <c r="O1350" s="122"/>
    </row>
    <row r="1351" spans="1:15" s="166" customFormat="1" x14ac:dyDescent="0.3">
      <c r="A1351" s="113">
        <f t="shared" si="40"/>
        <v>1342</v>
      </c>
      <c r="B1351" s="114"/>
      <c r="C1351" s="115"/>
      <c r="D1351" s="116"/>
      <c r="E1351" s="117"/>
      <c r="F1351" s="118"/>
      <c r="G1351" s="105" t="str">
        <f t="shared" si="41"/>
        <v/>
      </c>
      <c r="H1351" s="117"/>
      <c r="I1351" s="122"/>
      <c r="J1351" s="165"/>
      <c r="K1351" s="122"/>
      <c r="L1351" s="120"/>
      <c r="M1351" s="120"/>
      <c r="N1351" s="123"/>
      <c r="O1351" s="122"/>
    </row>
    <row r="1352" spans="1:15" s="166" customFormat="1" x14ac:dyDescent="0.3">
      <c r="A1352" s="113">
        <f t="shared" si="40"/>
        <v>1343</v>
      </c>
      <c r="B1352" s="114"/>
      <c r="C1352" s="115"/>
      <c r="D1352" s="116"/>
      <c r="E1352" s="117"/>
      <c r="F1352" s="118"/>
      <c r="G1352" s="105" t="str">
        <f t="shared" si="41"/>
        <v/>
      </c>
      <c r="H1352" s="117"/>
      <c r="I1352" s="122"/>
      <c r="J1352" s="165"/>
      <c r="K1352" s="122"/>
      <c r="L1352" s="120"/>
      <c r="M1352" s="120"/>
      <c r="N1352" s="123"/>
      <c r="O1352" s="109"/>
    </row>
    <row r="1353" spans="1:15" s="166" customFormat="1" x14ac:dyDescent="0.3">
      <c r="A1353" s="113">
        <f t="shared" si="40"/>
        <v>1344</v>
      </c>
      <c r="B1353" s="114"/>
      <c r="C1353" s="115"/>
      <c r="D1353" s="116"/>
      <c r="E1353" s="117"/>
      <c r="F1353" s="118"/>
      <c r="G1353" s="105" t="str">
        <f t="shared" si="41"/>
        <v/>
      </c>
      <c r="H1353" s="117"/>
      <c r="I1353" s="122"/>
      <c r="J1353" s="165"/>
      <c r="K1353" s="122"/>
      <c r="L1353" s="120"/>
      <c r="M1353" s="120"/>
      <c r="N1353" s="123"/>
      <c r="O1353" s="109"/>
    </row>
    <row r="1354" spans="1:15" s="166" customFormat="1" x14ac:dyDescent="0.3">
      <c r="A1354" s="113">
        <f t="shared" si="40"/>
        <v>1345</v>
      </c>
      <c r="B1354" s="114"/>
      <c r="C1354" s="115"/>
      <c r="D1354" s="116"/>
      <c r="E1354" s="117"/>
      <c r="F1354" s="118"/>
      <c r="G1354" s="105" t="str">
        <f t="shared" si="41"/>
        <v/>
      </c>
      <c r="H1354" s="117"/>
      <c r="I1354" s="122"/>
      <c r="J1354" s="165"/>
      <c r="K1354" s="122"/>
      <c r="L1354" s="120"/>
      <c r="M1354" s="120"/>
      <c r="N1354" s="123"/>
      <c r="O1354" s="109"/>
    </row>
    <row r="1355" spans="1:15" s="166" customFormat="1" x14ac:dyDescent="0.3">
      <c r="A1355" s="113">
        <f t="shared" ref="A1355:A1418" si="42">A1354+1</f>
        <v>1346</v>
      </c>
      <c r="B1355" s="114"/>
      <c r="C1355" s="115"/>
      <c r="D1355" s="116"/>
      <c r="E1355" s="117"/>
      <c r="F1355" s="118"/>
      <c r="G1355" s="105" t="str">
        <f t="shared" ref="G1355:G1418" si="43">IF(E1355&lt;&gt;"",IF(D1355&lt;&gt;"",D1355&amp;"-"&amp;E1355&amp;"-"&amp;TEXT(F1355,"000"),E1355&amp;"-"&amp;TEXT(F1355,"000")),"")</f>
        <v/>
      </c>
      <c r="H1355" s="117"/>
      <c r="I1355" s="122"/>
      <c r="J1355" s="165"/>
      <c r="K1355" s="122"/>
      <c r="L1355" s="120"/>
      <c r="M1355" s="120"/>
      <c r="N1355" s="123"/>
      <c r="O1355" s="122"/>
    </row>
    <row r="1356" spans="1:15" s="166" customFormat="1" x14ac:dyDescent="0.3">
      <c r="A1356" s="113">
        <f t="shared" si="42"/>
        <v>1347</v>
      </c>
      <c r="B1356" s="114"/>
      <c r="C1356" s="115"/>
      <c r="D1356" s="116"/>
      <c r="E1356" s="117"/>
      <c r="F1356" s="118"/>
      <c r="G1356" s="105" t="str">
        <f t="shared" si="43"/>
        <v/>
      </c>
      <c r="H1356" s="117"/>
      <c r="I1356" s="122"/>
      <c r="J1356" s="165"/>
      <c r="K1356" s="122"/>
      <c r="L1356" s="120"/>
      <c r="M1356" s="120"/>
      <c r="N1356" s="123"/>
      <c r="O1356" s="122"/>
    </row>
    <row r="1357" spans="1:15" s="166" customFormat="1" x14ac:dyDescent="0.3">
      <c r="A1357" s="113">
        <f t="shared" si="42"/>
        <v>1348</v>
      </c>
      <c r="B1357" s="114"/>
      <c r="C1357" s="115"/>
      <c r="D1357" s="116"/>
      <c r="E1357" s="117"/>
      <c r="F1357" s="118"/>
      <c r="G1357" s="105" t="str">
        <f t="shared" si="43"/>
        <v/>
      </c>
      <c r="H1357" s="117"/>
      <c r="I1357" s="122"/>
      <c r="J1357" s="165"/>
      <c r="K1357" s="122"/>
      <c r="L1357" s="120"/>
      <c r="M1357" s="120"/>
      <c r="N1357" s="123"/>
      <c r="O1357" s="122"/>
    </row>
    <row r="1358" spans="1:15" s="166" customFormat="1" x14ac:dyDescent="0.3">
      <c r="A1358" s="113">
        <f t="shared" si="42"/>
        <v>1349</v>
      </c>
      <c r="B1358" s="114"/>
      <c r="C1358" s="115"/>
      <c r="D1358" s="116"/>
      <c r="E1358" s="117"/>
      <c r="F1358" s="118"/>
      <c r="G1358" s="105" t="str">
        <f t="shared" si="43"/>
        <v/>
      </c>
      <c r="H1358" s="117"/>
      <c r="I1358" s="122"/>
      <c r="J1358" s="165"/>
      <c r="K1358" s="122"/>
      <c r="L1358" s="120"/>
      <c r="M1358" s="120"/>
      <c r="N1358" s="123"/>
      <c r="O1358" s="122"/>
    </row>
    <row r="1359" spans="1:15" s="166" customFormat="1" x14ac:dyDescent="0.3">
      <c r="A1359" s="113">
        <f t="shared" si="42"/>
        <v>1350</v>
      </c>
      <c r="B1359" s="114"/>
      <c r="C1359" s="115"/>
      <c r="D1359" s="116"/>
      <c r="E1359" s="117"/>
      <c r="F1359" s="118"/>
      <c r="G1359" s="105" t="str">
        <f t="shared" si="43"/>
        <v/>
      </c>
      <c r="H1359" s="117"/>
      <c r="I1359" s="122"/>
      <c r="J1359" s="165"/>
      <c r="K1359" s="122"/>
      <c r="L1359" s="120"/>
      <c r="M1359" s="120"/>
      <c r="N1359" s="123"/>
      <c r="O1359" s="122"/>
    </row>
    <row r="1360" spans="1:15" s="166" customFormat="1" x14ac:dyDescent="0.3">
      <c r="A1360" s="113">
        <f t="shared" si="42"/>
        <v>1351</v>
      </c>
      <c r="B1360" s="114"/>
      <c r="C1360" s="115"/>
      <c r="D1360" s="116"/>
      <c r="E1360" s="117"/>
      <c r="F1360" s="118"/>
      <c r="G1360" s="105" t="str">
        <f t="shared" si="43"/>
        <v/>
      </c>
      <c r="H1360" s="117"/>
      <c r="I1360" s="122"/>
      <c r="J1360" s="165"/>
      <c r="K1360" s="122"/>
      <c r="L1360" s="120"/>
      <c r="M1360" s="120"/>
      <c r="N1360" s="123"/>
      <c r="O1360" s="109"/>
    </row>
    <row r="1361" spans="1:15" s="166" customFormat="1" x14ac:dyDescent="0.3">
      <c r="A1361" s="113">
        <f t="shared" si="42"/>
        <v>1352</v>
      </c>
      <c r="B1361" s="114"/>
      <c r="C1361" s="115"/>
      <c r="D1361" s="116"/>
      <c r="E1361" s="117"/>
      <c r="F1361" s="118"/>
      <c r="G1361" s="105" t="str">
        <f t="shared" si="43"/>
        <v/>
      </c>
      <c r="H1361" s="117"/>
      <c r="I1361" s="122"/>
      <c r="J1361" s="165"/>
      <c r="K1361" s="122"/>
      <c r="L1361" s="120"/>
      <c r="M1361" s="120"/>
      <c r="N1361" s="123"/>
      <c r="O1361" s="122"/>
    </row>
    <row r="1362" spans="1:15" s="166" customFormat="1" x14ac:dyDescent="0.3">
      <c r="A1362" s="113">
        <f t="shared" si="42"/>
        <v>1353</v>
      </c>
      <c r="B1362" s="114"/>
      <c r="C1362" s="115"/>
      <c r="D1362" s="116"/>
      <c r="E1362" s="117"/>
      <c r="F1362" s="118"/>
      <c r="G1362" s="105" t="str">
        <f t="shared" si="43"/>
        <v/>
      </c>
      <c r="H1362" s="117"/>
      <c r="I1362" s="122"/>
      <c r="J1362" s="165"/>
      <c r="K1362" s="122"/>
      <c r="L1362" s="120"/>
      <c r="M1362" s="120"/>
      <c r="N1362" s="123"/>
      <c r="O1362" s="109"/>
    </row>
    <row r="1363" spans="1:15" s="166" customFormat="1" x14ac:dyDescent="0.3">
      <c r="A1363" s="113">
        <f t="shared" si="42"/>
        <v>1354</v>
      </c>
      <c r="B1363" s="114"/>
      <c r="C1363" s="115"/>
      <c r="D1363" s="116"/>
      <c r="E1363" s="117"/>
      <c r="F1363" s="118"/>
      <c r="G1363" s="105" t="str">
        <f t="shared" si="43"/>
        <v/>
      </c>
      <c r="H1363" s="117"/>
      <c r="I1363" s="122"/>
      <c r="J1363" s="165"/>
      <c r="K1363" s="122"/>
      <c r="L1363" s="120"/>
      <c r="M1363" s="120"/>
      <c r="N1363" s="123"/>
      <c r="O1363" s="109"/>
    </row>
    <row r="1364" spans="1:15" s="166" customFormat="1" x14ac:dyDescent="0.3">
      <c r="A1364" s="113">
        <f t="shared" si="42"/>
        <v>1355</v>
      </c>
      <c r="B1364" s="114"/>
      <c r="C1364" s="115"/>
      <c r="D1364" s="116"/>
      <c r="E1364" s="117"/>
      <c r="F1364" s="118"/>
      <c r="G1364" s="105" t="str">
        <f t="shared" si="43"/>
        <v/>
      </c>
      <c r="H1364" s="117"/>
      <c r="I1364" s="122"/>
      <c r="J1364" s="165"/>
      <c r="K1364" s="122"/>
      <c r="L1364" s="120"/>
      <c r="M1364" s="120"/>
      <c r="N1364" s="123"/>
      <c r="O1364" s="109"/>
    </row>
    <row r="1365" spans="1:15" s="166" customFormat="1" x14ac:dyDescent="0.3">
      <c r="A1365" s="113">
        <f t="shared" si="42"/>
        <v>1356</v>
      </c>
      <c r="B1365" s="114"/>
      <c r="C1365" s="115"/>
      <c r="D1365" s="116"/>
      <c r="E1365" s="117"/>
      <c r="F1365" s="118"/>
      <c r="G1365" s="105" t="str">
        <f t="shared" si="43"/>
        <v/>
      </c>
      <c r="H1365" s="117"/>
      <c r="I1365" s="122"/>
      <c r="J1365" s="165"/>
      <c r="K1365" s="122"/>
      <c r="L1365" s="120"/>
      <c r="M1365" s="120"/>
      <c r="N1365" s="123"/>
      <c r="O1365" s="109"/>
    </row>
    <row r="1366" spans="1:15" s="166" customFormat="1" x14ac:dyDescent="0.3">
      <c r="A1366" s="113">
        <f t="shared" si="42"/>
        <v>1357</v>
      </c>
      <c r="B1366" s="114"/>
      <c r="C1366" s="115"/>
      <c r="D1366" s="116"/>
      <c r="E1366" s="117"/>
      <c r="F1366" s="118"/>
      <c r="G1366" s="105" t="str">
        <f t="shared" si="43"/>
        <v/>
      </c>
      <c r="H1366" s="117"/>
      <c r="I1366" s="122"/>
      <c r="J1366" s="165"/>
      <c r="K1366" s="122"/>
      <c r="L1366" s="120"/>
      <c r="M1366" s="120"/>
      <c r="N1366" s="123"/>
      <c r="O1366" s="122"/>
    </row>
    <row r="1367" spans="1:15" s="166" customFormat="1" x14ac:dyDescent="0.3">
      <c r="A1367" s="113">
        <f t="shared" si="42"/>
        <v>1358</v>
      </c>
      <c r="B1367" s="114"/>
      <c r="C1367" s="115"/>
      <c r="D1367" s="116"/>
      <c r="E1367" s="117"/>
      <c r="F1367" s="118"/>
      <c r="G1367" s="105" t="str">
        <f t="shared" si="43"/>
        <v/>
      </c>
      <c r="H1367" s="117"/>
      <c r="I1367" s="122"/>
      <c r="J1367" s="165"/>
      <c r="K1367" s="122"/>
      <c r="L1367" s="120"/>
      <c r="M1367" s="120"/>
      <c r="N1367" s="123"/>
      <c r="O1367" s="122"/>
    </row>
    <row r="1368" spans="1:15" s="166" customFormat="1" x14ac:dyDescent="0.3">
      <c r="A1368" s="113">
        <f t="shared" si="42"/>
        <v>1359</v>
      </c>
      <c r="B1368" s="114"/>
      <c r="C1368" s="115"/>
      <c r="D1368" s="116"/>
      <c r="E1368" s="117"/>
      <c r="F1368" s="118"/>
      <c r="G1368" s="105" t="str">
        <f t="shared" si="43"/>
        <v/>
      </c>
      <c r="H1368" s="117"/>
      <c r="I1368" s="122"/>
      <c r="J1368" s="165"/>
      <c r="K1368" s="122"/>
      <c r="L1368" s="120"/>
      <c r="M1368" s="120"/>
      <c r="N1368" s="123"/>
      <c r="O1368" s="122"/>
    </row>
    <row r="1369" spans="1:15" s="166" customFormat="1" x14ac:dyDescent="0.3">
      <c r="A1369" s="113">
        <f t="shared" si="42"/>
        <v>1360</v>
      </c>
      <c r="B1369" s="114"/>
      <c r="C1369" s="115"/>
      <c r="D1369" s="116"/>
      <c r="E1369" s="117"/>
      <c r="F1369" s="118"/>
      <c r="G1369" s="105" t="str">
        <f t="shared" si="43"/>
        <v/>
      </c>
      <c r="H1369" s="117"/>
      <c r="I1369" s="122"/>
      <c r="J1369" s="165"/>
      <c r="K1369" s="122"/>
      <c r="L1369" s="120"/>
      <c r="M1369" s="120"/>
      <c r="N1369" s="123"/>
      <c r="O1369" s="122"/>
    </row>
    <row r="1370" spans="1:15" s="166" customFormat="1" x14ac:dyDescent="0.3">
      <c r="A1370" s="113">
        <f t="shared" si="42"/>
        <v>1361</v>
      </c>
      <c r="B1370" s="114"/>
      <c r="C1370" s="115"/>
      <c r="D1370" s="116"/>
      <c r="E1370" s="117"/>
      <c r="F1370" s="118"/>
      <c r="G1370" s="105" t="str">
        <f t="shared" si="43"/>
        <v/>
      </c>
      <c r="H1370" s="117"/>
      <c r="I1370" s="122"/>
      <c r="J1370" s="165"/>
      <c r="K1370" s="122"/>
      <c r="L1370" s="120"/>
      <c r="M1370" s="120"/>
      <c r="N1370" s="123"/>
      <c r="O1370" s="122"/>
    </row>
    <row r="1371" spans="1:15" s="166" customFormat="1" x14ac:dyDescent="0.3">
      <c r="A1371" s="113">
        <f t="shared" si="42"/>
        <v>1362</v>
      </c>
      <c r="B1371" s="114"/>
      <c r="C1371" s="115"/>
      <c r="D1371" s="116"/>
      <c r="E1371" s="117"/>
      <c r="F1371" s="118"/>
      <c r="G1371" s="105" t="str">
        <f t="shared" si="43"/>
        <v/>
      </c>
      <c r="H1371" s="117"/>
      <c r="I1371" s="122"/>
      <c r="J1371" s="165"/>
      <c r="K1371" s="122"/>
      <c r="L1371" s="120"/>
      <c r="M1371" s="120"/>
      <c r="N1371" s="123"/>
      <c r="O1371" s="122"/>
    </row>
    <row r="1372" spans="1:15" s="166" customFormat="1" x14ac:dyDescent="0.3">
      <c r="A1372" s="113">
        <f t="shared" si="42"/>
        <v>1363</v>
      </c>
      <c r="B1372" s="114"/>
      <c r="C1372" s="115"/>
      <c r="D1372" s="116"/>
      <c r="E1372" s="117"/>
      <c r="F1372" s="118"/>
      <c r="G1372" s="105" t="str">
        <f t="shared" si="43"/>
        <v/>
      </c>
      <c r="H1372" s="117"/>
      <c r="I1372" s="122"/>
      <c r="J1372" s="165"/>
      <c r="K1372" s="122"/>
      <c r="L1372" s="120"/>
      <c r="M1372" s="120"/>
      <c r="N1372" s="123"/>
      <c r="O1372" s="122"/>
    </row>
    <row r="1373" spans="1:15" s="166" customFormat="1" x14ac:dyDescent="0.3">
      <c r="A1373" s="113">
        <f t="shared" si="42"/>
        <v>1364</v>
      </c>
      <c r="B1373" s="114"/>
      <c r="C1373" s="115"/>
      <c r="D1373" s="116"/>
      <c r="E1373" s="117"/>
      <c r="F1373" s="118"/>
      <c r="G1373" s="105" t="str">
        <f t="shared" si="43"/>
        <v/>
      </c>
      <c r="H1373" s="117"/>
      <c r="I1373" s="122"/>
      <c r="J1373" s="165"/>
      <c r="K1373" s="122"/>
      <c r="L1373" s="120"/>
      <c r="M1373" s="120"/>
      <c r="N1373" s="123"/>
      <c r="O1373" s="122"/>
    </row>
    <row r="1374" spans="1:15" s="166" customFormat="1" x14ac:dyDescent="0.3">
      <c r="A1374" s="113">
        <f t="shared" si="42"/>
        <v>1365</v>
      </c>
      <c r="B1374" s="114"/>
      <c r="C1374" s="115"/>
      <c r="D1374" s="116"/>
      <c r="E1374" s="117"/>
      <c r="F1374" s="118"/>
      <c r="G1374" s="105" t="str">
        <f t="shared" si="43"/>
        <v/>
      </c>
      <c r="H1374" s="117"/>
      <c r="I1374" s="122"/>
      <c r="J1374" s="165"/>
      <c r="K1374" s="122"/>
      <c r="L1374" s="120"/>
      <c r="M1374" s="120"/>
      <c r="N1374" s="123"/>
      <c r="O1374" s="122"/>
    </row>
    <row r="1375" spans="1:15" s="166" customFormat="1" x14ac:dyDescent="0.3">
      <c r="A1375" s="113">
        <f t="shared" si="42"/>
        <v>1366</v>
      </c>
      <c r="B1375" s="114"/>
      <c r="C1375" s="115"/>
      <c r="D1375" s="116"/>
      <c r="E1375" s="117"/>
      <c r="F1375" s="118"/>
      <c r="G1375" s="105" t="str">
        <f t="shared" si="43"/>
        <v/>
      </c>
      <c r="H1375" s="117"/>
      <c r="I1375" s="122"/>
      <c r="J1375" s="165"/>
      <c r="K1375" s="122"/>
      <c r="L1375" s="120"/>
      <c r="M1375" s="120"/>
      <c r="N1375" s="123"/>
      <c r="O1375" s="122"/>
    </row>
    <row r="1376" spans="1:15" s="166" customFormat="1" x14ac:dyDescent="0.3">
      <c r="A1376" s="113">
        <f t="shared" si="42"/>
        <v>1367</v>
      </c>
      <c r="B1376" s="114"/>
      <c r="C1376" s="115"/>
      <c r="D1376" s="116"/>
      <c r="E1376" s="117"/>
      <c r="F1376" s="118"/>
      <c r="G1376" s="105" t="str">
        <f t="shared" si="43"/>
        <v/>
      </c>
      <c r="H1376" s="117"/>
      <c r="I1376" s="122"/>
      <c r="J1376" s="165"/>
      <c r="K1376" s="122"/>
      <c r="L1376" s="120"/>
      <c r="M1376" s="120"/>
      <c r="N1376" s="123"/>
      <c r="O1376" s="122"/>
    </row>
    <row r="1377" spans="1:15" s="166" customFormat="1" x14ac:dyDescent="0.3">
      <c r="A1377" s="113">
        <f t="shared" si="42"/>
        <v>1368</v>
      </c>
      <c r="B1377" s="114"/>
      <c r="C1377" s="115"/>
      <c r="D1377" s="116"/>
      <c r="E1377" s="117"/>
      <c r="F1377" s="118"/>
      <c r="G1377" s="105" t="str">
        <f t="shared" si="43"/>
        <v/>
      </c>
      <c r="H1377" s="117"/>
      <c r="I1377" s="122"/>
      <c r="J1377" s="165"/>
      <c r="K1377" s="122"/>
      <c r="L1377" s="120"/>
      <c r="M1377" s="120"/>
      <c r="N1377" s="123"/>
      <c r="O1377" s="122"/>
    </row>
    <row r="1378" spans="1:15" s="166" customFormat="1" x14ac:dyDescent="0.3">
      <c r="A1378" s="113">
        <f t="shared" si="42"/>
        <v>1369</v>
      </c>
      <c r="B1378" s="114"/>
      <c r="C1378" s="115"/>
      <c r="D1378" s="116"/>
      <c r="E1378" s="117"/>
      <c r="F1378" s="118"/>
      <c r="G1378" s="105" t="str">
        <f t="shared" si="43"/>
        <v/>
      </c>
      <c r="H1378" s="117"/>
      <c r="I1378" s="122"/>
      <c r="J1378" s="165"/>
      <c r="K1378" s="122"/>
      <c r="L1378" s="120"/>
      <c r="M1378" s="120"/>
      <c r="N1378" s="123"/>
      <c r="O1378" s="109"/>
    </row>
    <row r="1379" spans="1:15" s="166" customFormat="1" x14ac:dyDescent="0.3">
      <c r="A1379" s="113">
        <f t="shared" si="42"/>
        <v>1370</v>
      </c>
      <c r="B1379" s="114"/>
      <c r="C1379" s="115"/>
      <c r="D1379" s="116"/>
      <c r="E1379" s="117"/>
      <c r="F1379" s="118"/>
      <c r="G1379" s="105" t="str">
        <f t="shared" si="43"/>
        <v/>
      </c>
      <c r="H1379" s="117"/>
      <c r="I1379" s="122"/>
      <c r="J1379" s="165"/>
      <c r="K1379" s="122"/>
      <c r="L1379" s="120"/>
      <c r="M1379" s="120"/>
      <c r="N1379" s="123"/>
      <c r="O1379" s="122"/>
    </row>
    <row r="1380" spans="1:15" s="166" customFormat="1" x14ac:dyDescent="0.3">
      <c r="A1380" s="113">
        <f t="shared" si="42"/>
        <v>1371</v>
      </c>
      <c r="B1380" s="114"/>
      <c r="C1380" s="115"/>
      <c r="D1380" s="116"/>
      <c r="E1380" s="117"/>
      <c r="F1380" s="118"/>
      <c r="G1380" s="105" t="str">
        <f t="shared" si="43"/>
        <v/>
      </c>
      <c r="H1380" s="117"/>
      <c r="I1380" s="122"/>
      <c r="J1380" s="165"/>
      <c r="K1380" s="122"/>
      <c r="L1380" s="120"/>
      <c r="M1380" s="120"/>
      <c r="N1380" s="123"/>
      <c r="O1380" s="122"/>
    </row>
    <row r="1381" spans="1:15" s="166" customFormat="1" x14ac:dyDescent="0.3">
      <c r="A1381" s="113">
        <f t="shared" si="42"/>
        <v>1372</v>
      </c>
      <c r="B1381" s="114"/>
      <c r="C1381" s="115"/>
      <c r="D1381" s="116"/>
      <c r="E1381" s="117"/>
      <c r="F1381" s="118"/>
      <c r="G1381" s="105" t="str">
        <f t="shared" si="43"/>
        <v/>
      </c>
      <c r="H1381" s="117"/>
      <c r="I1381" s="122"/>
      <c r="J1381" s="165"/>
      <c r="K1381" s="122"/>
      <c r="L1381" s="120"/>
      <c r="M1381" s="120"/>
      <c r="N1381" s="123"/>
      <c r="O1381" s="122"/>
    </row>
    <row r="1382" spans="1:15" s="166" customFormat="1" x14ac:dyDescent="0.3">
      <c r="A1382" s="113">
        <f t="shared" si="42"/>
        <v>1373</v>
      </c>
      <c r="B1382" s="114"/>
      <c r="C1382" s="115"/>
      <c r="D1382" s="116"/>
      <c r="E1382" s="117"/>
      <c r="F1382" s="118"/>
      <c r="G1382" s="105" t="str">
        <f t="shared" si="43"/>
        <v/>
      </c>
      <c r="H1382" s="117"/>
      <c r="I1382" s="122"/>
      <c r="J1382" s="165"/>
      <c r="K1382" s="122"/>
      <c r="L1382" s="120"/>
      <c r="M1382" s="120"/>
      <c r="N1382" s="123"/>
      <c r="O1382" s="122"/>
    </row>
    <row r="1383" spans="1:15" s="166" customFormat="1" x14ac:dyDescent="0.3">
      <c r="A1383" s="113">
        <f t="shared" si="42"/>
        <v>1374</v>
      </c>
      <c r="B1383" s="114"/>
      <c r="C1383" s="115"/>
      <c r="D1383" s="116"/>
      <c r="E1383" s="117"/>
      <c r="F1383" s="118"/>
      <c r="G1383" s="105" t="str">
        <f t="shared" si="43"/>
        <v/>
      </c>
      <c r="H1383" s="117"/>
      <c r="I1383" s="122"/>
      <c r="J1383" s="165"/>
      <c r="K1383" s="122"/>
      <c r="L1383" s="120"/>
      <c r="M1383" s="120"/>
      <c r="N1383" s="123"/>
      <c r="O1383" s="122"/>
    </row>
    <row r="1384" spans="1:15" s="166" customFormat="1" x14ac:dyDescent="0.3">
      <c r="A1384" s="113">
        <f t="shared" si="42"/>
        <v>1375</v>
      </c>
      <c r="B1384" s="114"/>
      <c r="C1384" s="115"/>
      <c r="D1384" s="116"/>
      <c r="E1384" s="117"/>
      <c r="F1384" s="118"/>
      <c r="G1384" s="105" t="str">
        <f t="shared" si="43"/>
        <v/>
      </c>
      <c r="H1384" s="117"/>
      <c r="I1384" s="122"/>
      <c r="J1384" s="165"/>
      <c r="K1384" s="122"/>
      <c r="L1384" s="120"/>
      <c r="M1384" s="120"/>
      <c r="N1384" s="123"/>
      <c r="O1384" s="122"/>
    </row>
    <row r="1385" spans="1:15" s="166" customFormat="1" x14ac:dyDescent="0.3">
      <c r="A1385" s="113">
        <f t="shared" si="42"/>
        <v>1376</v>
      </c>
      <c r="B1385" s="114"/>
      <c r="C1385" s="115"/>
      <c r="D1385" s="116"/>
      <c r="E1385" s="117"/>
      <c r="F1385" s="118"/>
      <c r="G1385" s="105" t="str">
        <f t="shared" si="43"/>
        <v/>
      </c>
      <c r="H1385" s="117"/>
      <c r="I1385" s="122"/>
      <c r="J1385" s="165"/>
      <c r="K1385" s="122"/>
      <c r="L1385" s="120"/>
      <c r="M1385" s="120"/>
      <c r="N1385" s="123"/>
      <c r="O1385" s="122"/>
    </row>
    <row r="1386" spans="1:15" s="166" customFormat="1" x14ac:dyDescent="0.3">
      <c r="A1386" s="113">
        <f t="shared" si="42"/>
        <v>1377</v>
      </c>
      <c r="B1386" s="114"/>
      <c r="C1386" s="115"/>
      <c r="D1386" s="116"/>
      <c r="E1386" s="117"/>
      <c r="F1386" s="118"/>
      <c r="G1386" s="105" t="str">
        <f t="shared" si="43"/>
        <v/>
      </c>
      <c r="H1386" s="117"/>
      <c r="I1386" s="122"/>
      <c r="J1386" s="165"/>
      <c r="K1386" s="122"/>
      <c r="L1386" s="120"/>
      <c r="M1386" s="120"/>
      <c r="N1386" s="123"/>
      <c r="O1386" s="122"/>
    </row>
    <row r="1387" spans="1:15" s="166" customFormat="1" x14ac:dyDescent="0.3">
      <c r="A1387" s="113">
        <f t="shared" si="42"/>
        <v>1378</v>
      </c>
      <c r="B1387" s="114"/>
      <c r="C1387" s="115"/>
      <c r="D1387" s="116"/>
      <c r="E1387" s="117"/>
      <c r="F1387" s="118"/>
      <c r="G1387" s="105" t="str">
        <f t="shared" si="43"/>
        <v/>
      </c>
      <c r="H1387" s="117"/>
      <c r="I1387" s="122"/>
      <c r="J1387" s="165"/>
      <c r="K1387" s="122"/>
      <c r="L1387" s="120"/>
      <c r="M1387" s="120"/>
      <c r="N1387" s="123"/>
      <c r="O1387" s="122"/>
    </row>
    <row r="1388" spans="1:15" s="166" customFormat="1" x14ac:dyDescent="0.3">
      <c r="A1388" s="113">
        <f t="shared" si="42"/>
        <v>1379</v>
      </c>
      <c r="B1388" s="114"/>
      <c r="C1388" s="115"/>
      <c r="D1388" s="116"/>
      <c r="E1388" s="117"/>
      <c r="F1388" s="118"/>
      <c r="G1388" s="105" t="str">
        <f t="shared" si="43"/>
        <v/>
      </c>
      <c r="H1388" s="117"/>
      <c r="I1388" s="122"/>
      <c r="J1388" s="165"/>
      <c r="K1388" s="122"/>
      <c r="L1388" s="120"/>
      <c r="M1388" s="120"/>
      <c r="N1388" s="123"/>
      <c r="O1388" s="122"/>
    </row>
    <row r="1389" spans="1:15" s="166" customFormat="1" x14ac:dyDescent="0.3">
      <c r="A1389" s="113">
        <f t="shared" si="42"/>
        <v>1380</v>
      </c>
      <c r="B1389" s="114"/>
      <c r="C1389" s="115"/>
      <c r="D1389" s="116"/>
      <c r="E1389" s="117"/>
      <c r="F1389" s="118"/>
      <c r="G1389" s="105" t="str">
        <f t="shared" si="43"/>
        <v/>
      </c>
      <c r="H1389" s="117"/>
      <c r="I1389" s="122"/>
      <c r="J1389" s="165"/>
      <c r="K1389" s="122"/>
      <c r="L1389" s="120"/>
      <c r="M1389" s="120"/>
      <c r="N1389" s="123"/>
      <c r="O1389" s="122"/>
    </row>
    <row r="1390" spans="1:15" s="166" customFormat="1" x14ac:dyDescent="0.3">
      <c r="A1390" s="113">
        <f t="shared" si="42"/>
        <v>1381</v>
      </c>
      <c r="B1390" s="114"/>
      <c r="C1390" s="115"/>
      <c r="D1390" s="116"/>
      <c r="E1390" s="117"/>
      <c r="F1390" s="118"/>
      <c r="G1390" s="105" t="str">
        <f t="shared" si="43"/>
        <v/>
      </c>
      <c r="H1390" s="117"/>
      <c r="I1390" s="122"/>
      <c r="J1390" s="165"/>
      <c r="K1390" s="122"/>
      <c r="L1390" s="120"/>
      <c r="M1390" s="120"/>
      <c r="N1390" s="123"/>
      <c r="O1390" s="122"/>
    </row>
    <row r="1391" spans="1:15" s="166" customFormat="1" x14ac:dyDescent="0.3">
      <c r="A1391" s="113">
        <f t="shared" si="42"/>
        <v>1382</v>
      </c>
      <c r="B1391" s="114"/>
      <c r="C1391" s="115"/>
      <c r="D1391" s="116"/>
      <c r="E1391" s="117"/>
      <c r="F1391" s="118"/>
      <c r="G1391" s="105" t="str">
        <f t="shared" si="43"/>
        <v/>
      </c>
      <c r="H1391" s="117"/>
      <c r="I1391" s="122"/>
      <c r="J1391" s="165"/>
      <c r="K1391" s="122"/>
      <c r="L1391" s="120"/>
      <c r="M1391" s="120"/>
      <c r="N1391" s="123"/>
      <c r="O1391" s="122"/>
    </row>
    <row r="1392" spans="1:15" s="166" customFormat="1" x14ac:dyDescent="0.3">
      <c r="A1392" s="113">
        <f t="shared" si="42"/>
        <v>1383</v>
      </c>
      <c r="B1392" s="114"/>
      <c r="C1392" s="115"/>
      <c r="D1392" s="116"/>
      <c r="E1392" s="117"/>
      <c r="F1392" s="118"/>
      <c r="G1392" s="105" t="str">
        <f t="shared" si="43"/>
        <v/>
      </c>
      <c r="H1392" s="117"/>
      <c r="I1392" s="122"/>
      <c r="J1392" s="165"/>
      <c r="K1392" s="122"/>
      <c r="L1392" s="120"/>
      <c r="M1392" s="120"/>
      <c r="N1392" s="123"/>
      <c r="O1392" s="109"/>
    </row>
    <row r="1393" spans="1:15" s="166" customFormat="1" x14ac:dyDescent="0.3">
      <c r="A1393" s="113">
        <f t="shared" si="42"/>
        <v>1384</v>
      </c>
      <c r="B1393" s="114"/>
      <c r="C1393" s="115"/>
      <c r="D1393" s="116"/>
      <c r="E1393" s="117"/>
      <c r="F1393" s="118"/>
      <c r="G1393" s="105" t="str">
        <f t="shared" si="43"/>
        <v/>
      </c>
      <c r="H1393" s="117"/>
      <c r="I1393" s="122"/>
      <c r="J1393" s="165"/>
      <c r="K1393" s="122"/>
      <c r="L1393" s="120"/>
      <c r="M1393" s="120"/>
      <c r="N1393" s="123"/>
      <c r="O1393" s="122"/>
    </row>
    <row r="1394" spans="1:15" s="166" customFormat="1" x14ac:dyDescent="0.3">
      <c r="A1394" s="113">
        <f t="shared" si="42"/>
        <v>1385</v>
      </c>
      <c r="B1394" s="114"/>
      <c r="C1394" s="115"/>
      <c r="D1394" s="116"/>
      <c r="E1394" s="117"/>
      <c r="F1394" s="118"/>
      <c r="G1394" s="105" t="str">
        <f t="shared" si="43"/>
        <v/>
      </c>
      <c r="H1394" s="117"/>
      <c r="I1394" s="122"/>
      <c r="J1394" s="165"/>
      <c r="K1394" s="122"/>
      <c r="L1394" s="120"/>
      <c r="M1394" s="120"/>
      <c r="N1394" s="123"/>
      <c r="O1394" s="122"/>
    </row>
    <row r="1395" spans="1:15" s="166" customFormat="1" x14ac:dyDescent="0.3">
      <c r="A1395" s="113">
        <f t="shared" si="42"/>
        <v>1386</v>
      </c>
      <c r="B1395" s="114"/>
      <c r="C1395" s="115"/>
      <c r="D1395" s="116"/>
      <c r="E1395" s="117"/>
      <c r="F1395" s="118"/>
      <c r="G1395" s="105" t="str">
        <f t="shared" si="43"/>
        <v/>
      </c>
      <c r="H1395" s="117"/>
      <c r="I1395" s="122"/>
      <c r="J1395" s="165"/>
      <c r="K1395" s="122"/>
      <c r="L1395" s="120"/>
      <c r="M1395" s="120"/>
      <c r="N1395" s="123"/>
      <c r="O1395" s="109"/>
    </row>
    <row r="1396" spans="1:15" s="166" customFormat="1" x14ac:dyDescent="0.3">
      <c r="A1396" s="113">
        <f t="shared" si="42"/>
        <v>1387</v>
      </c>
      <c r="B1396" s="114"/>
      <c r="C1396" s="115"/>
      <c r="D1396" s="116"/>
      <c r="E1396" s="117"/>
      <c r="F1396" s="118"/>
      <c r="G1396" s="105" t="str">
        <f t="shared" si="43"/>
        <v/>
      </c>
      <c r="H1396" s="117"/>
      <c r="I1396" s="122"/>
      <c r="J1396" s="165"/>
      <c r="K1396" s="122"/>
      <c r="L1396" s="120"/>
      <c r="M1396" s="120"/>
      <c r="N1396" s="123"/>
      <c r="O1396" s="109"/>
    </row>
    <row r="1397" spans="1:15" s="166" customFormat="1" x14ac:dyDescent="0.3">
      <c r="A1397" s="113">
        <f t="shared" si="42"/>
        <v>1388</v>
      </c>
      <c r="B1397" s="114"/>
      <c r="C1397" s="115"/>
      <c r="D1397" s="116"/>
      <c r="E1397" s="117"/>
      <c r="F1397" s="118"/>
      <c r="G1397" s="105" t="str">
        <f t="shared" si="43"/>
        <v/>
      </c>
      <c r="H1397" s="117"/>
      <c r="I1397" s="122"/>
      <c r="J1397" s="165"/>
      <c r="K1397" s="122"/>
      <c r="L1397" s="120"/>
      <c r="M1397" s="120"/>
      <c r="N1397" s="123"/>
      <c r="O1397" s="109"/>
    </row>
    <row r="1398" spans="1:15" s="166" customFormat="1" x14ac:dyDescent="0.3">
      <c r="A1398" s="113">
        <f t="shared" si="42"/>
        <v>1389</v>
      </c>
      <c r="B1398" s="114"/>
      <c r="C1398" s="115"/>
      <c r="D1398" s="116"/>
      <c r="E1398" s="117"/>
      <c r="F1398" s="118"/>
      <c r="G1398" s="105" t="str">
        <f t="shared" si="43"/>
        <v/>
      </c>
      <c r="H1398" s="117"/>
      <c r="I1398" s="122"/>
      <c r="J1398" s="165"/>
      <c r="K1398" s="122"/>
      <c r="L1398" s="120"/>
      <c r="M1398" s="120"/>
      <c r="N1398" s="123"/>
      <c r="O1398" s="109"/>
    </row>
    <row r="1399" spans="1:15" s="166" customFormat="1" x14ac:dyDescent="0.3">
      <c r="A1399" s="113">
        <f t="shared" si="42"/>
        <v>1390</v>
      </c>
      <c r="B1399" s="114"/>
      <c r="C1399" s="115"/>
      <c r="D1399" s="116"/>
      <c r="E1399" s="117"/>
      <c r="F1399" s="118"/>
      <c r="G1399" s="105" t="str">
        <f t="shared" si="43"/>
        <v/>
      </c>
      <c r="H1399" s="117"/>
      <c r="I1399" s="122"/>
      <c r="J1399" s="165"/>
      <c r="K1399" s="122"/>
      <c r="L1399" s="120"/>
      <c r="M1399" s="120"/>
      <c r="N1399" s="123"/>
      <c r="O1399" s="109"/>
    </row>
    <row r="1400" spans="1:15" s="166" customFormat="1" x14ac:dyDescent="0.3">
      <c r="A1400" s="113">
        <f t="shared" si="42"/>
        <v>1391</v>
      </c>
      <c r="B1400" s="114"/>
      <c r="C1400" s="115"/>
      <c r="D1400" s="116"/>
      <c r="E1400" s="117"/>
      <c r="F1400" s="118"/>
      <c r="G1400" s="105" t="str">
        <f t="shared" si="43"/>
        <v/>
      </c>
      <c r="H1400" s="117"/>
      <c r="I1400" s="122"/>
      <c r="J1400" s="165"/>
      <c r="K1400" s="122"/>
      <c r="L1400" s="120"/>
      <c r="M1400" s="120"/>
      <c r="N1400" s="123"/>
      <c r="O1400" s="122"/>
    </row>
    <row r="1401" spans="1:15" s="166" customFormat="1" x14ac:dyDescent="0.3">
      <c r="A1401" s="113">
        <f t="shared" si="42"/>
        <v>1392</v>
      </c>
      <c r="B1401" s="114"/>
      <c r="C1401" s="115"/>
      <c r="D1401" s="116"/>
      <c r="E1401" s="117"/>
      <c r="F1401" s="118"/>
      <c r="G1401" s="105" t="str">
        <f t="shared" si="43"/>
        <v/>
      </c>
      <c r="H1401" s="117"/>
      <c r="I1401" s="122"/>
      <c r="J1401" s="165"/>
      <c r="K1401" s="122"/>
      <c r="L1401" s="120"/>
      <c r="M1401" s="120"/>
      <c r="N1401" s="123"/>
      <c r="O1401" s="122"/>
    </row>
    <row r="1402" spans="1:15" s="166" customFormat="1" x14ac:dyDescent="0.3">
      <c r="A1402" s="113">
        <f t="shared" si="42"/>
        <v>1393</v>
      </c>
      <c r="B1402" s="114"/>
      <c r="C1402" s="115"/>
      <c r="D1402" s="116"/>
      <c r="E1402" s="117"/>
      <c r="F1402" s="118"/>
      <c r="G1402" s="105" t="str">
        <f t="shared" si="43"/>
        <v/>
      </c>
      <c r="H1402" s="117"/>
      <c r="I1402" s="122"/>
      <c r="J1402" s="165"/>
      <c r="K1402" s="122"/>
      <c r="L1402" s="120"/>
      <c r="M1402" s="120"/>
      <c r="N1402" s="123"/>
      <c r="O1402" s="122"/>
    </row>
    <row r="1403" spans="1:15" s="166" customFormat="1" x14ac:dyDescent="0.3">
      <c r="A1403" s="113">
        <f t="shared" si="42"/>
        <v>1394</v>
      </c>
      <c r="B1403" s="114"/>
      <c r="C1403" s="115"/>
      <c r="D1403" s="116"/>
      <c r="E1403" s="117"/>
      <c r="F1403" s="118"/>
      <c r="G1403" s="105" t="str">
        <f t="shared" si="43"/>
        <v/>
      </c>
      <c r="H1403" s="117"/>
      <c r="I1403" s="122"/>
      <c r="J1403" s="165"/>
      <c r="K1403" s="122"/>
      <c r="L1403" s="120"/>
      <c r="M1403" s="120"/>
      <c r="N1403" s="123"/>
      <c r="O1403" s="109"/>
    </row>
    <row r="1404" spans="1:15" s="166" customFormat="1" x14ac:dyDescent="0.3">
      <c r="A1404" s="113">
        <f t="shared" si="42"/>
        <v>1395</v>
      </c>
      <c r="B1404" s="114"/>
      <c r="C1404" s="115"/>
      <c r="D1404" s="116"/>
      <c r="E1404" s="117"/>
      <c r="F1404" s="118"/>
      <c r="G1404" s="105" t="str">
        <f t="shared" si="43"/>
        <v/>
      </c>
      <c r="H1404" s="117"/>
      <c r="I1404" s="122"/>
      <c r="J1404" s="165"/>
      <c r="K1404" s="122"/>
      <c r="L1404" s="120"/>
      <c r="M1404" s="120"/>
      <c r="N1404" s="123"/>
      <c r="O1404" s="109"/>
    </row>
    <row r="1405" spans="1:15" s="166" customFormat="1" x14ac:dyDescent="0.3">
      <c r="A1405" s="113">
        <f t="shared" si="42"/>
        <v>1396</v>
      </c>
      <c r="B1405" s="114"/>
      <c r="C1405" s="115"/>
      <c r="D1405" s="116"/>
      <c r="E1405" s="117"/>
      <c r="F1405" s="118"/>
      <c r="G1405" s="105" t="str">
        <f t="shared" si="43"/>
        <v/>
      </c>
      <c r="H1405" s="117"/>
      <c r="I1405" s="122"/>
      <c r="J1405" s="165"/>
      <c r="K1405" s="122"/>
      <c r="L1405" s="120"/>
      <c r="M1405" s="120"/>
      <c r="N1405" s="123"/>
      <c r="O1405" s="109"/>
    </row>
    <row r="1406" spans="1:15" s="166" customFormat="1" x14ac:dyDescent="0.3">
      <c r="A1406" s="113">
        <f t="shared" si="42"/>
        <v>1397</v>
      </c>
      <c r="B1406" s="114"/>
      <c r="C1406" s="115"/>
      <c r="D1406" s="116"/>
      <c r="E1406" s="117"/>
      <c r="F1406" s="118"/>
      <c r="G1406" s="105" t="str">
        <f t="shared" si="43"/>
        <v/>
      </c>
      <c r="H1406" s="117"/>
      <c r="I1406" s="122"/>
      <c r="J1406" s="165"/>
      <c r="K1406" s="122"/>
      <c r="L1406" s="120"/>
      <c r="M1406" s="120"/>
      <c r="N1406" s="123"/>
      <c r="O1406" s="122"/>
    </row>
    <row r="1407" spans="1:15" s="166" customFormat="1" x14ac:dyDescent="0.3">
      <c r="A1407" s="113">
        <f t="shared" si="42"/>
        <v>1398</v>
      </c>
      <c r="B1407" s="114"/>
      <c r="C1407" s="115"/>
      <c r="D1407" s="116"/>
      <c r="E1407" s="117"/>
      <c r="F1407" s="118"/>
      <c r="G1407" s="105" t="str">
        <f t="shared" si="43"/>
        <v/>
      </c>
      <c r="H1407" s="117"/>
      <c r="I1407" s="122"/>
      <c r="J1407" s="165"/>
      <c r="K1407" s="122"/>
      <c r="L1407" s="120"/>
      <c r="M1407" s="120"/>
      <c r="N1407" s="123"/>
      <c r="O1407" s="122"/>
    </row>
    <row r="1408" spans="1:15" s="166" customFormat="1" x14ac:dyDescent="0.3">
      <c r="A1408" s="113">
        <f t="shared" si="42"/>
        <v>1399</v>
      </c>
      <c r="B1408" s="114"/>
      <c r="C1408" s="115"/>
      <c r="D1408" s="116"/>
      <c r="E1408" s="117"/>
      <c r="F1408" s="118"/>
      <c r="G1408" s="105" t="str">
        <f t="shared" si="43"/>
        <v/>
      </c>
      <c r="H1408" s="117"/>
      <c r="I1408" s="122"/>
      <c r="J1408" s="165"/>
      <c r="K1408" s="122"/>
      <c r="L1408" s="120"/>
      <c r="M1408" s="120"/>
      <c r="N1408" s="123"/>
      <c r="O1408" s="109"/>
    </row>
    <row r="1409" spans="1:15" s="166" customFormat="1" x14ac:dyDescent="0.3">
      <c r="A1409" s="113">
        <f t="shared" si="42"/>
        <v>1400</v>
      </c>
      <c r="B1409" s="114"/>
      <c r="C1409" s="115"/>
      <c r="D1409" s="116"/>
      <c r="E1409" s="117"/>
      <c r="F1409" s="118"/>
      <c r="G1409" s="105" t="str">
        <f t="shared" si="43"/>
        <v/>
      </c>
      <c r="H1409" s="117"/>
      <c r="I1409" s="122"/>
      <c r="J1409" s="165"/>
      <c r="K1409" s="122"/>
      <c r="L1409" s="120"/>
      <c r="M1409" s="120"/>
      <c r="N1409" s="123"/>
      <c r="O1409" s="109"/>
    </row>
    <row r="1410" spans="1:15" s="166" customFormat="1" x14ac:dyDescent="0.3">
      <c r="A1410" s="113">
        <f t="shared" si="42"/>
        <v>1401</v>
      </c>
      <c r="B1410" s="114"/>
      <c r="C1410" s="115"/>
      <c r="D1410" s="116"/>
      <c r="E1410" s="117"/>
      <c r="F1410" s="118"/>
      <c r="G1410" s="105" t="str">
        <f t="shared" si="43"/>
        <v/>
      </c>
      <c r="H1410" s="117"/>
      <c r="I1410" s="122"/>
      <c r="J1410" s="165"/>
      <c r="K1410" s="122"/>
      <c r="L1410" s="120"/>
      <c r="M1410" s="120"/>
      <c r="N1410" s="123"/>
      <c r="O1410" s="109"/>
    </row>
    <row r="1411" spans="1:15" s="166" customFormat="1" x14ac:dyDescent="0.3">
      <c r="A1411" s="113">
        <f t="shared" si="42"/>
        <v>1402</v>
      </c>
      <c r="B1411" s="114"/>
      <c r="C1411" s="115"/>
      <c r="D1411" s="116"/>
      <c r="E1411" s="117"/>
      <c r="F1411" s="118"/>
      <c r="G1411" s="105" t="str">
        <f t="shared" si="43"/>
        <v/>
      </c>
      <c r="H1411" s="117"/>
      <c r="I1411" s="122"/>
      <c r="J1411" s="165"/>
      <c r="K1411" s="122"/>
      <c r="L1411" s="120"/>
      <c r="M1411" s="120"/>
      <c r="N1411" s="123"/>
      <c r="O1411" s="109"/>
    </row>
    <row r="1412" spans="1:15" s="166" customFormat="1" x14ac:dyDescent="0.3">
      <c r="A1412" s="113">
        <f t="shared" si="42"/>
        <v>1403</v>
      </c>
      <c r="B1412" s="114"/>
      <c r="C1412" s="115"/>
      <c r="D1412" s="116"/>
      <c r="E1412" s="117"/>
      <c r="F1412" s="118"/>
      <c r="G1412" s="105" t="str">
        <f t="shared" si="43"/>
        <v/>
      </c>
      <c r="H1412" s="117"/>
      <c r="I1412" s="122"/>
      <c r="J1412" s="165"/>
      <c r="K1412" s="122"/>
      <c r="L1412" s="120"/>
      <c r="M1412" s="120"/>
      <c r="N1412" s="123"/>
      <c r="O1412" s="109"/>
    </row>
    <row r="1413" spans="1:15" s="166" customFormat="1" x14ac:dyDescent="0.3">
      <c r="A1413" s="113">
        <f t="shared" si="42"/>
        <v>1404</v>
      </c>
      <c r="B1413" s="114"/>
      <c r="C1413" s="115"/>
      <c r="D1413" s="116"/>
      <c r="E1413" s="117"/>
      <c r="F1413" s="118"/>
      <c r="G1413" s="105" t="str">
        <f t="shared" si="43"/>
        <v/>
      </c>
      <c r="H1413" s="117"/>
      <c r="I1413" s="122"/>
      <c r="J1413" s="165"/>
      <c r="K1413" s="122"/>
      <c r="L1413" s="120"/>
      <c r="M1413" s="120"/>
      <c r="N1413" s="123"/>
      <c r="O1413" s="109"/>
    </row>
    <row r="1414" spans="1:15" s="166" customFormat="1" x14ac:dyDescent="0.3">
      <c r="A1414" s="113">
        <f t="shared" si="42"/>
        <v>1405</v>
      </c>
      <c r="B1414" s="114"/>
      <c r="C1414" s="115"/>
      <c r="D1414" s="116"/>
      <c r="E1414" s="117"/>
      <c r="F1414" s="118"/>
      <c r="G1414" s="105" t="str">
        <f t="shared" si="43"/>
        <v/>
      </c>
      <c r="H1414" s="117"/>
      <c r="I1414" s="122"/>
      <c r="J1414" s="165"/>
      <c r="K1414" s="122"/>
      <c r="L1414" s="120"/>
      <c r="M1414" s="120"/>
      <c r="N1414" s="123"/>
      <c r="O1414" s="122"/>
    </row>
    <row r="1415" spans="1:15" s="166" customFormat="1" x14ac:dyDescent="0.3">
      <c r="A1415" s="113">
        <f t="shared" si="42"/>
        <v>1406</v>
      </c>
      <c r="B1415" s="114"/>
      <c r="C1415" s="115"/>
      <c r="D1415" s="116"/>
      <c r="E1415" s="117"/>
      <c r="F1415" s="118"/>
      <c r="G1415" s="105" t="str">
        <f t="shared" si="43"/>
        <v/>
      </c>
      <c r="H1415" s="117"/>
      <c r="I1415" s="122"/>
      <c r="J1415" s="165"/>
      <c r="K1415" s="122"/>
      <c r="L1415" s="120"/>
      <c r="M1415" s="120"/>
      <c r="N1415" s="123"/>
      <c r="O1415" s="109"/>
    </row>
    <row r="1416" spans="1:15" s="166" customFormat="1" x14ac:dyDescent="0.3">
      <c r="A1416" s="113">
        <f t="shared" si="42"/>
        <v>1407</v>
      </c>
      <c r="B1416" s="114"/>
      <c r="C1416" s="115"/>
      <c r="D1416" s="116"/>
      <c r="E1416" s="117"/>
      <c r="F1416" s="118"/>
      <c r="G1416" s="105" t="str">
        <f t="shared" si="43"/>
        <v/>
      </c>
      <c r="H1416" s="117"/>
      <c r="I1416" s="122"/>
      <c r="J1416" s="165"/>
      <c r="K1416" s="122"/>
      <c r="L1416" s="120"/>
      <c r="M1416" s="120"/>
      <c r="N1416" s="123"/>
      <c r="O1416" s="122"/>
    </row>
    <row r="1417" spans="1:15" s="166" customFormat="1" x14ac:dyDescent="0.3">
      <c r="A1417" s="113">
        <f t="shared" si="42"/>
        <v>1408</v>
      </c>
      <c r="B1417" s="114"/>
      <c r="C1417" s="115"/>
      <c r="D1417" s="116"/>
      <c r="E1417" s="117"/>
      <c r="F1417" s="118"/>
      <c r="G1417" s="105" t="str">
        <f t="shared" si="43"/>
        <v/>
      </c>
      <c r="H1417" s="117"/>
      <c r="I1417" s="122"/>
      <c r="J1417" s="165"/>
      <c r="K1417" s="122"/>
      <c r="L1417" s="120"/>
      <c r="M1417" s="120"/>
      <c r="N1417" s="123"/>
      <c r="O1417" s="109"/>
    </row>
    <row r="1418" spans="1:15" s="166" customFormat="1" x14ac:dyDescent="0.3">
      <c r="A1418" s="113">
        <f t="shared" si="42"/>
        <v>1409</v>
      </c>
      <c r="B1418" s="114"/>
      <c r="C1418" s="115"/>
      <c r="D1418" s="116"/>
      <c r="E1418" s="117"/>
      <c r="F1418" s="118"/>
      <c r="G1418" s="105" t="str">
        <f t="shared" si="43"/>
        <v/>
      </c>
      <c r="H1418" s="117"/>
      <c r="I1418" s="122"/>
      <c r="J1418" s="165"/>
      <c r="K1418" s="122"/>
      <c r="L1418" s="120"/>
      <c r="M1418" s="120"/>
      <c r="N1418" s="123"/>
      <c r="O1418" s="122"/>
    </row>
    <row r="1419" spans="1:15" s="166" customFormat="1" x14ac:dyDescent="0.3">
      <c r="A1419" s="113">
        <f t="shared" ref="A1419:A1482" si="44">A1418+1</f>
        <v>1410</v>
      </c>
      <c r="B1419" s="114"/>
      <c r="C1419" s="115"/>
      <c r="D1419" s="116"/>
      <c r="E1419" s="117"/>
      <c r="F1419" s="118"/>
      <c r="G1419" s="105" t="str">
        <f t="shared" ref="G1419:G1482" si="45">IF(E1419&lt;&gt;"",IF(D1419&lt;&gt;"",D1419&amp;"-"&amp;E1419&amp;"-"&amp;TEXT(F1419,"000"),E1419&amp;"-"&amp;TEXT(F1419,"000")),"")</f>
        <v/>
      </c>
      <c r="H1419" s="117"/>
      <c r="I1419" s="122"/>
      <c r="J1419" s="165"/>
      <c r="K1419" s="122"/>
      <c r="L1419" s="120"/>
      <c r="M1419" s="120"/>
      <c r="N1419" s="123"/>
      <c r="O1419" s="122"/>
    </row>
    <row r="1420" spans="1:15" s="166" customFormat="1" x14ac:dyDescent="0.3">
      <c r="A1420" s="113">
        <f t="shared" si="44"/>
        <v>1411</v>
      </c>
      <c r="B1420" s="114"/>
      <c r="C1420" s="115"/>
      <c r="D1420" s="116"/>
      <c r="E1420" s="117"/>
      <c r="F1420" s="118"/>
      <c r="G1420" s="105" t="str">
        <f t="shared" si="45"/>
        <v/>
      </c>
      <c r="H1420" s="117"/>
      <c r="I1420" s="122"/>
      <c r="J1420" s="165"/>
      <c r="K1420" s="122"/>
      <c r="L1420" s="120"/>
      <c r="M1420" s="120"/>
      <c r="N1420" s="123"/>
      <c r="O1420" s="109"/>
    </row>
    <row r="1421" spans="1:15" s="166" customFormat="1" x14ac:dyDescent="0.3">
      <c r="A1421" s="113">
        <f t="shared" si="44"/>
        <v>1412</v>
      </c>
      <c r="B1421" s="114"/>
      <c r="C1421" s="115"/>
      <c r="D1421" s="116"/>
      <c r="E1421" s="117"/>
      <c r="F1421" s="118"/>
      <c r="G1421" s="105" t="str">
        <f t="shared" si="45"/>
        <v/>
      </c>
      <c r="H1421" s="117"/>
      <c r="I1421" s="122"/>
      <c r="J1421" s="165"/>
      <c r="K1421" s="122"/>
      <c r="L1421" s="120"/>
      <c r="M1421" s="120"/>
      <c r="N1421" s="123"/>
      <c r="O1421" s="109"/>
    </row>
    <row r="1422" spans="1:15" s="166" customFormat="1" x14ac:dyDescent="0.3">
      <c r="A1422" s="113">
        <f t="shared" si="44"/>
        <v>1413</v>
      </c>
      <c r="B1422" s="114"/>
      <c r="C1422" s="115"/>
      <c r="D1422" s="116"/>
      <c r="E1422" s="117"/>
      <c r="F1422" s="118"/>
      <c r="G1422" s="105" t="str">
        <f t="shared" si="45"/>
        <v/>
      </c>
      <c r="H1422" s="117"/>
      <c r="I1422" s="122"/>
      <c r="J1422" s="165"/>
      <c r="K1422" s="122"/>
      <c r="L1422" s="120"/>
      <c r="M1422" s="120"/>
      <c r="N1422" s="123"/>
      <c r="O1422" s="109"/>
    </row>
    <row r="1423" spans="1:15" s="166" customFormat="1" x14ac:dyDescent="0.3">
      <c r="A1423" s="113">
        <f t="shared" si="44"/>
        <v>1414</v>
      </c>
      <c r="B1423" s="114"/>
      <c r="C1423" s="115"/>
      <c r="D1423" s="116"/>
      <c r="E1423" s="117"/>
      <c r="F1423" s="118"/>
      <c r="G1423" s="105" t="str">
        <f t="shared" si="45"/>
        <v/>
      </c>
      <c r="H1423" s="117"/>
      <c r="I1423" s="122"/>
      <c r="J1423" s="165"/>
      <c r="K1423" s="122"/>
      <c r="L1423" s="120"/>
      <c r="M1423" s="120"/>
      <c r="N1423" s="123"/>
      <c r="O1423" s="109"/>
    </row>
    <row r="1424" spans="1:15" s="166" customFormat="1" x14ac:dyDescent="0.3">
      <c r="A1424" s="113">
        <f t="shared" si="44"/>
        <v>1415</v>
      </c>
      <c r="B1424" s="114"/>
      <c r="C1424" s="115"/>
      <c r="D1424" s="116"/>
      <c r="E1424" s="117"/>
      <c r="F1424" s="118"/>
      <c r="G1424" s="105" t="str">
        <f t="shared" si="45"/>
        <v/>
      </c>
      <c r="H1424" s="117"/>
      <c r="I1424" s="122"/>
      <c r="J1424" s="165"/>
      <c r="K1424" s="122"/>
      <c r="L1424" s="120"/>
      <c r="M1424" s="120"/>
      <c r="N1424" s="123"/>
      <c r="O1424" s="109"/>
    </row>
    <row r="1425" spans="1:15" s="166" customFormat="1" x14ac:dyDescent="0.3">
      <c r="A1425" s="113">
        <f t="shared" si="44"/>
        <v>1416</v>
      </c>
      <c r="B1425" s="114"/>
      <c r="C1425" s="115"/>
      <c r="D1425" s="116"/>
      <c r="E1425" s="117"/>
      <c r="F1425" s="118"/>
      <c r="G1425" s="105" t="str">
        <f t="shared" si="45"/>
        <v/>
      </c>
      <c r="H1425" s="117"/>
      <c r="I1425" s="122"/>
      <c r="J1425" s="165"/>
      <c r="K1425" s="122"/>
      <c r="L1425" s="120"/>
      <c r="M1425" s="120"/>
      <c r="N1425" s="123"/>
      <c r="O1425" s="122"/>
    </row>
    <row r="1426" spans="1:15" s="166" customFormat="1" x14ac:dyDescent="0.3">
      <c r="A1426" s="113">
        <f t="shared" si="44"/>
        <v>1417</v>
      </c>
      <c r="B1426" s="114"/>
      <c r="C1426" s="115"/>
      <c r="D1426" s="116"/>
      <c r="E1426" s="117"/>
      <c r="F1426" s="118"/>
      <c r="G1426" s="105" t="str">
        <f t="shared" si="45"/>
        <v/>
      </c>
      <c r="H1426" s="117"/>
      <c r="I1426" s="122"/>
      <c r="J1426" s="165"/>
      <c r="K1426" s="122"/>
      <c r="L1426" s="120"/>
      <c r="M1426" s="120"/>
      <c r="N1426" s="123"/>
      <c r="O1426" s="122"/>
    </row>
    <row r="1427" spans="1:15" s="166" customFormat="1" x14ac:dyDescent="0.3">
      <c r="A1427" s="113">
        <f t="shared" si="44"/>
        <v>1418</v>
      </c>
      <c r="B1427" s="114"/>
      <c r="C1427" s="115"/>
      <c r="D1427" s="116"/>
      <c r="E1427" s="117"/>
      <c r="F1427" s="118"/>
      <c r="G1427" s="105" t="str">
        <f t="shared" si="45"/>
        <v/>
      </c>
      <c r="H1427" s="117"/>
      <c r="I1427" s="122"/>
      <c r="J1427" s="165"/>
      <c r="K1427" s="122"/>
      <c r="L1427" s="120"/>
      <c r="M1427" s="120"/>
      <c r="N1427" s="123"/>
      <c r="O1427" s="122"/>
    </row>
    <row r="1428" spans="1:15" s="166" customFormat="1" x14ac:dyDescent="0.3">
      <c r="A1428" s="113">
        <f t="shared" si="44"/>
        <v>1419</v>
      </c>
      <c r="B1428" s="114"/>
      <c r="C1428" s="115"/>
      <c r="D1428" s="116"/>
      <c r="E1428" s="117"/>
      <c r="F1428" s="118"/>
      <c r="G1428" s="105" t="str">
        <f t="shared" si="45"/>
        <v/>
      </c>
      <c r="H1428" s="117"/>
      <c r="I1428" s="122"/>
      <c r="J1428" s="165"/>
      <c r="K1428" s="122"/>
      <c r="L1428" s="120"/>
      <c r="M1428" s="120"/>
      <c r="N1428" s="123"/>
      <c r="O1428" s="122"/>
    </row>
    <row r="1429" spans="1:15" s="166" customFormat="1" x14ac:dyDescent="0.3">
      <c r="A1429" s="113">
        <f t="shared" si="44"/>
        <v>1420</v>
      </c>
      <c r="B1429" s="114"/>
      <c r="C1429" s="115"/>
      <c r="D1429" s="116"/>
      <c r="E1429" s="117"/>
      <c r="F1429" s="118"/>
      <c r="G1429" s="105" t="str">
        <f t="shared" si="45"/>
        <v/>
      </c>
      <c r="H1429" s="117"/>
      <c r="I1429" s="122"/>
      <c r="J1429" s="165"/>
      <c r="K1429" s="122"/>
      <c r="L1429" s="120"/>
      <c r="M1429" s="120"/>
      <c r="N1429" s="123"/>
      <c r="O1429" s="122"/>
    </row>
    <row r="1430" spans="1:15" s="166" customFormat="1" x14ac:dyDescent="0.3">
      <c r="A1430" s="113">
        <f t="shared" si="44"/>
        <v>1421</v>
      </c>
      <c r="B1430" s="114"/>
      <c r="C1430" s="115"/>
      <c r="D1430" s="116"/>
      <c r="E1430" s="117"/>
      <c r="F1430" s="118"/>
      <c r="G1430" s="105" t="str">
        <f t="shared" si="45"/>
        <v/>
      </c>
      <c r="H1430" s="117"/>
      <c r="I1430" s="122"/>
      <c r="J1430" s="165"/>
      <c r="K1430" s="122"/>
      <c r="L1430" s="120"/>
      <c r="M1430" s="120"/>
      <c r="N1430" s="123"/>
      <c r="O1430" s="122"/>
    </row>
    <row r="1431" spans="1:15" s="166" customFormat="1" x14ac:dyDescent="0.3">
      <c r="A1431" s="113">
        <f t="shared" si="44"/>
        <v>1422</v>
      </c>
      <c r="B1431" s="114"/>
      <c r="C1431" s="115"/>
      <c r="D1431" s="116"/>
      <c r="E1431" s="117"/>
      <c r="F1431" s="118"/>
      <c r="G1431" s="105" t="str">
        <f t="shared" si="45"/>
        <v/>
      </c>
      <c r="H1431" s="117"/>
      <c r="I1431" s="122"/>
      <c r="J1431" s="165"/>
      <c r="K1431" s="122"/>
      <c r="L1431" s="120"/>
      <c r="M1431" s="120"/>
      <c r="N1431" s="123"/>
      <c r="O1431" s="122"/>
    </row>
    <row r="1432" spans="1:15" s="166" customFormat="1" x14ac:dyDescent="0.3">
      <c r="A1432" s="113">
        <f t="shared" si="44"/>
        <v>1423</v>
      </c>
      <c r="B1432" s="114"/>
      <c r="C1432" s="115"/>
      <c r="D1432" s="116"/>
      <c r="E1432" s="117"/>
      <c r="F1432" s="118"/>
      <c r="G1432" s="105" t="str">
        <f t="shared" si="45"/>
        <v/>
      </c>
      <c r="H1432" s="117"/>
      <c r="I1432" s="122"/>
      <c r="J1432" s="165"/>
      <c r="K1432" s="122"/>
      <c r="L1432" s="120"/>
      <c r="M1432" s="120"/>
      <c r="N1432" s="123"/>
      <c r="O1432" s="122"/>
    </row>
    <row r="1433" spans="1:15" s="166" customFormat="1" x14ac:dyDescent="0.3">
      <c r="A1433" s="113">
        <f t="shared" si="44"/>
        <v>1424</v>
      </c>
      <c r="B1433" s="114"/>
      <c r="C1433" s="115"/>
      <c r="D1433" s="116"/>
      <c r="E1433" s="117"/>
      <c r="F1433" s="118"/>
      <c r="G1433" s="105" t="str">
        <f t="shared" si="45"/>
        <v/>
      </c>
      <c r="H1433" s="117"/>
      <c r="I1433" s="122"/>
      <c r="J1433" s="165"/>
      <c r="K1433" s="122"/>
      <c r="L1433" s="120"/>
      <c r="M1433" s="120"/>
      <c r="N1433" s="123"/>
      <c r="O1433" s="109"/>
    </row>
    <row r="1434" spans="1:15" s="166" customFormat="1" x14ac:dyDescent="0.3">
      <c r="A1434" s="113">
        <f t="shared" si="44"/>
        <v>1425</v>
      </c>
      <c r="B1434" s="114"/>
      <c r="C1434" s="115"/>
      <c r="D1434" s="116"/>
      <c r="E1434" s="117"/>
      <c r="F1434" s="118"/>
      <c r="G1434" s="105" t="str">
        <f t="shared" si="45"/>
        <v/>
      </c>
      <c r="H1434" s="117"/>
      <c r="I1434" s="122"/>
      <c r="J1434" s="165"/>
      <c r="K1434" s="122"/>
      <c r="L1434" s="120"/>
      <c r="M1434" s="120"/>
      <c r="N1434" s="123"/>
      <c r="O1434" s="109"/>
    </row>
    <row r="1435" spans="1:15" s="166" customFormat="1" x14ac:dyDescent="0.3">
      <c r="A1435" s="113">
        <f t="shared" si="44"/>
        <v>1426</v>
      </c>
      <c r="B1435" s="114"/>
      <c r="C1435" s="115"/>
      <c r="D1435" s="116"/>
      <c r="E1435" s="117"/>
      <c r="F1435" s="118"/>
      <c r="G1435" s="105" t="str">
        <f t="shared" si="45"/>
        <v/>
      </c>
      <c r="H1435" s="117"/>
      <c r="I1435" s="122"/>
      <c r="J1435" s="165"/>
      <c r="K1435" s="122"/>
      <c r="L1435" s="120"/>
      <c r="M1435" s="120"/>
      <c r="N1435" s="123"/>
      <c r="O1435" s="109"/>
    </row>
    <row r="1436" spans="1:15" s="166" customFormat="1" x14ac:dyDescent="0.3">
      <c r="A1436" s="113">
        <f t="shared" si="44"/>
        <v>1427</v>
      </c>
      <c r="B1436" s="114"/>
      <c r="C1436" s="115"/>
      <c r="D1436" s="116"/>
      <c r="E1436" s="117"/>
      <c r="F1436" s="118"/>
      <c r="G1436" s="105" t="str">
        <f t="shared" si="45"/>
        <v/>
      </c>
      <c r="H1436" s="117"/>
      <c r="I1436" s="122"/>
      <c r="J1436" s="165"/>
      <c r="K1436" s="122"/>
      <c r="L1436" s="120"/>
      <c r="M1436" s="120"/>
      <c r="N1436" s="123"/>
      <c r="O1436" s="122"/>
    </row>
    <row r="1437" spans="1:15" s="166" customFormat="1" x14ac:dyDescent="0.3">
      <c r="A1437" s="113">
        <f t="shared" si="44"/>
        <v>1428</v>
      </c>
      <c r="B1437" s="114"/>
      <c r="C1437" s="115"/>
      <c r="D1437" s="116"/>
      <c r="E1437" s="117"/>
      <c r="F1437" s="118"/>
      <c r="G1437" s="105" t="str">
        <f t="shared" si="45"/>
        <v/>
      </c>
      <c r="H1437" s="117"/>
      <c r="I1437" s="122"/>
      <c r="J1437" s="165"/>
      <c r="K1437" s="122"/>
      <c r="L1437" s="120"/>
      <c r="M1437" s="120"/>
      <c r="N1437" s="123"/>
      <c r="O1437" s="122"/>
    </row>
    <row r="1438" spans="1:15" s="166" customFormat="1" x14ac:dyDescent="0.3">
      <c r="A1438" s="113">
        <f t="shared" si="44"/>
        <v>1429</v>
      </c>
      <c r="B1438" s="114"/>
      <c r="C1438" s="115"/>
      <c r="D1438" s="116"/>
      <c r="E1438" s="117"/>
      <c r="F1438" s="118"/>
      <c r="G1438" s="105" t="str">
        <f t="shared" si="45"/>
        <v/>
      </c>
      <c r="H1438" s="117"/>
      <c r="I1438" s="122"/>
      <c r="J1438" s="165"/>
      <c r="K1438" s="122"/>
      <c r="L1438" s="120"/>
      <c r="M1438" s="120"/>
      <c r="N1438" s="123"/>
      <c r="O1438" s="122"/>
    </row>
    <row r="1439" spans="1:15" s="166" customFormat="1" x14ac:dyDescent="0.3">
      <c r="A1439" s="113">
        <f t="shared" si="44"/>
        <v>1430</v>
      </c>
      <c r="B1439" s="114"/>
      <c r="C1439" s="115"/>
      <c r="D1439" s="116"/>
      <c r="E1439" s="117"/>
      <c r="F1439" s="118"/>
      <c r="G1439" s="105" t="str">
        <f t="shared" si="45"/>
        <v/>
      </c>
      <c r="H1439" s="117"/>
      <c r="I1439" s="122"/>
      <c r="J1439" s="165"/>
      <c r="K1439" s="122"/>
      <c r="L1439" s="120"/>
      <c r="M1439" s="120"/>
      <c r="N1439" s="123"/>
      <c r="O1439" s="122"/>
    </row>
    <row r="1440" spans="1:15" s="166" customFormat="1" x14ac:dyDescent="0.3">
      <c r="A1440" s="113">
        <f t="shared" si="44"/>
        <v>1431</v>
      </c>
      <c r="B1440" s="114"/>
      <c r="C1440" s="115"/>
      <c r="D1440" s="116"/>
      <c r="E1440" s="117"/>
      <c r="F1440" s="118"/>
      <c r="G1440" s="105" t="str">
        <f t="shared" si="45"/>
        <v/>
      </c>
      <c r="H1440" s="117"/>
      <c r="I1440" s="122"/>
      <c r="J1440" s="165"/>
      <c r="K1440" s="122"/>
      <c r="L1440" s="120"/>
      <c r="M1440" s="120"/>
      <c r="N1440" s="123"/>
      <c r="O1440" s="122"/>
    </row>
    <row r="1441" spans="1:15" s="166" customFormat="1" x14ac:dyDescent="0.3">
      <c r="A1441" s="113">
        <f t="shared" si="44"/>
        <v>1432</v>
      </c>
      <c r="B1441" s="114"/>
      <c r="C1441" s="115"/>
      <c r="D1441" s="116"/>
      <c r="E1441" s="117"/>
      <c r="F1441" s="118"/>
      <c r="G1441" s="105" t="str">
        <f t="shared" si="45"/>
        <v/>
      </c>
      <c r="H1441" s="117"/>
      <c r="I1441" s="122"/>
      <c r="J1441" s="165"/>
      <c r="K1441" s="122"/>
      <c r="L1441" s="120"/>
      <c r="M1441" s="120"/>
      <c r="N1441" s="123"/>
      <c r="O1441" s="109"/>
    </row>
    <row r="1442" spans="1:15" s="166" customFormat="1" x14ac:dyDescent="0.3">
      <c r="A1442" s="113">
        <f t="shared" si="44"/>
        <v>1433</v>
      </c>
      <c r="B1442" s="114"/>
      <c r="C1442" s="115"/>
      <c r="D1442" s="116"/>
      <c r="E1442" s="117"/>
      <c r="F1442" s="118"/>
      <c r="G1442" s="105" t="str">
        <f t="shared" si="45"/>
        <v/>
      </c>
      <c r="H1442" s="117"/>
      <c r="I1442" s="122"/>
      <c r="J1442" s="165"/>
      <c r="K1442" s="122"/>
      <c r="L1442" s="120"/>
      <c r="M1442" s="120"/>
      <c r="N1442" s="123"/>
      <c r="O1442" s="122"/>
    </row>
    <row r="1443" spans="1:15" s="166" customFormat="1" x14ac:dyDescent="0.3">
      <c r="A1443" s="113">
        <f t="shared" si="44"/>
        <v>1434</v>
      </c>
      <c r="B1443" s="114"/>
      <c r="C1443" s="115"/>
      <c r="D1443" s="116"/>
      <c r="E1443" s="117"/>
      <c r="F1443" s="118"/>
      <c r="G1443" s="105" t="str">
        <f t="shared" si="45"/>
        <v/>
      </c>
      <c r="H1443" s="117"/>
      <c r="I1443" s="122"/>
      <c r="J1443" s="165"/>
      <c r="K1443" s="122"/>
      <c r="L1443" s="120"/>
      <c r="M1443" s="120"/>
      <c r="N1443" s="123"/>
      <c r="O1443" s="109"/>
    </row>
    <row r="1444" spans="1:15" s="166" customFormat="1" x14ac:dyDescent="0.3">
      <c r="A1444" s="113">
        <f t="shared" si="44"/>
        <v>1435</v>
      </c>
      <c r="B1444" s="114"/>
      <c r="C1444" s="115"/>
      <c r="D1444" s="116"/>
      <c r="E1444" s="117"/>
      <c r="F1444" s="118"/>
      <c r="G1444" s="105" t="str">
        <f t="shared" si="45"/>
        <v/>
      </c>
      <c r="H1444" s="117"/>
      <c r="I1444" s="122"/>
      <c r="J1444" s="165"/>
      <c r="K1444" s="122"/>
      <c r="L1444" s="120"/>
      <c r="M1444" s="120"/>
      <c r="N1444" s="123"/>
      <c r="O1444" s="109"/>
    </row>
    <row r="1445" spans="1:15" s="166" customFormat="1" x14ac:dyDescent="0.3">
      <c r="A1445" s="113">
        <f t="shared" si="44"/>
        <v>1436</v>
      </c>
      <c r="B1445" s="114"/>
      <c r="C1445" s="115"/>
      <c r="D1445" s="116"/>
      <c r="E1445" s="117"/>
      <c r="F1445" s="118"/>
      <c r="G1445" s="105" t="str">
        <f t="shared" si="45"/>
        <v/>
      </c>
      <c r="H1445" s="117"/>
      <c r="I1445" s="122"/>
      <c r="J1445" s="165"/>
      <c r="K1445" s="122"/>
      <c r="L1445" s="120"/>
      <c r="M1445" s="120"/>
      <c r="N1445" s="123"/>
      <c r="O1445" s="109"/>
    </row>
    <row r="1446" spans="1:15" s="166" customFormat="1" x14ac:dyDescent="0.3">
      <c r="A1446" s="113">
        <f t="shared" si="44"/>
        <v>1437</v>
      </c>
      <c r="B1446" s="114"/>
      <c r="C1446" s="115"/>
      <c r="D1446" s="116"/>
      <c r="E1446" s="117"/>
      <c r="F1446" s="118"/>
      <c r="G1446" s="105" t="str">
        <f t="shared" si="45"/>
        <v/>
      </c>
      <c r="H1446" s="117"/>
      <c r="I1446" s="122"/>
      <c r="J1446" s="165"/>
      <c r="K1446" s="122"/>
      <c r="L1446" s="120"/>
      <c r="M1446" s="120"/>
      <c r="N1446" s="123"/>
      <c r="O1446" s="109"/>
    </row>
    <row r="1447" spans="1:15" s="166" customFormat="1" x14ac:dyDescent="0.3">
      <c r="A1447" s="113">
        <f t="shared" si="44"/>
        <v>1438</v>
      </c>
      <c r="B1447" s="114"/>
      <c r="C1447" s="115"/>
      <c r="D1447" s="116"/>
      <c r="E1447" s="117"/>
      <c r="F1447" s="118"/>
      <c r="G1447" s="105" t="str">
        <f t="shared" si="45"/>
        <v/>
      </c>
      <c r="H1447" s="117"/>
      <c r="I1447" s="122"/>
      <c r="J1447" s="165"/>
      <c r="K1447" s="122"/>
      <c r="L1447" s="120"/>
      <c r="M1447" s="120"/>
      <c r="N1447" s="123"/>
      <c r="O1447" s="122"/>
    </row>
    <row r="1448" spans="1:15" s="166" customFormat="1" x14ac:dyDescent="0.3">
      <c r="A1448" s="113">
        <f t="shared" si="44"/>
        <v>1439</v>
      </c>
      <c r="B1448" s="114"/>
      <c r="C1448" s="115"/>
      <c r="D1448" s="116"/>
      <c r="E1448" s="117"/>
      <c r="F1448" s="118"/>
      <c r="G1448" s="105" t="str">
        <f t="shared" si="45"/>
        <v/>
      </c>
      <c r="H1448" s="117"/>
      <c r="I1448" s="122"/>
      <c r="J1448" s="165"/>
      <c r="K1448" s="122"/>
      <c r="L1448" s="120"/>
      <c r="M1448" s="120"/>
      <c r="N1448" s="123"/>
      <c r="O1448" s="122"/>
    </row>
    <row r="1449" spans="1:15" s="166" customFormat="1" x14ac:dyDescent="0.3">
      <c r="A1449" s="113">
        <f t="shared" si="44"/>
        <v>1440</v>
      </c>
      <c r="B1449" s="114"/>
      <c r="C1449" s="115"/>
      <c r="D1449" s="116"/>
      <c r="E1449" s="117"/>
      <c r="F1449" s="118"/>
      <c r="G1449" s="105" t="str">
        <f t="shared" si="45"/>
        <v/>
      </c>
      <c r="H1449" s="117"/>
      <c r="I1449" s="122"/>
      <c r="J1449" s="165"/>
      <c r="K1449" s="122"/>
      <c r="L1449" s="120"/>
      <c r="M1449" s="120"/>
      <c r="N1449" s="123"/>
      <c r="O1449" s="122"/>
    </row>
    <row r="1450" spans="1:15" s="166" customFormat="1" x14ac:dyDescent="0.3">
      <c r="A1450" s="113">
        <f t="shared" si="44"/>
        <v>1441</v>
      </c>
      <c r="B1450" s="114"/>
      <c r="C1450" s="115"/>
      <c r="D1450" s="116"/>
      <c r="E1450" s="117"/>
      <c r="F1450" s="118"/>
      <c r="G1450" s="105" t="str">
        <f t="shared" si="45"/>
        <v/>
      </c>
      <c r="H1450" s="117"/>
      <c r="I1450" s="122"/>
      <c r="J1450" s="165"/>
      <c r="K1450" s="122"/>
      <c r="L1450" s="120"/>
      <c r="M1450" s="120"/>
      <c r="N1450" s="123"/>
      <c r="O1450" s="122"/>
    </row>
    <row r="1451" spans="1:15" s="166" customFormat="1" x14ac:dyDescent="0.3">
      <c r="A1451" s="113">
        <f t="shared" si="44"/>
        <v>1442</v>
      </c>
      <c r="B1451" s="114"/>
      <c r="C1451" s="115"/>
      <c r="D1451" s="116"/>
      <c r="E1451" s="117"/>
      <c r="F1451" s="118"/>
      <c r="G1451" s="105" t="str">
        <f t="shared" si="45"/>
        <v/>
      </c>
      <c r="H1451" s="117"/>
      <c r="I1451" s="122"/>
      <c r="J1451" s="165"/>
      <c r="K1451" s="122"/>
      <c r="L1451" s="120"/>
      <c r="M1451" s="120"/>
      <c r="N1451" s="123"/>
      <c r="O1451" s="122"/>
    </row>
    <row r="1452" spans="1:15" s="166" customFormat="1" x14ac:dyDescent="0.3">
      <c r="A1452" s="113">
        <f t="shared" si="44"/>
        <v>1443</v>
      </c>
      <c r="B1452" s="114"/>
      <c r="C1452" s="115"/>
      <c r="D1452" s="116"/>
      <c r="E1452" s="117"/>
      <c r="F1452" s="118"/>
      <c r="G1452" s="105" t="str">
        <f t="shared" si="45"/>
        <v/>
      </c>
      <c r="H1452" s="117"/>
      <c r="I1452" s="122"/>
      <c r="J1452" s="165"/>
      <c r="K1452" s="122"/>
      <c r="L1452" s="120"/>
      <c r="M1452" s="120"/>
      <c r="N1452" s="123"/>
      <c r="O1452" s="122"/>
    </row>
    <row r="1453" spans="1:15" s="166" customFormat="1" x14ac:dyDescent="0.3">
      <c r="A1453" s="113">
        <f t="shared" si="44"/>
        <v>1444</v>
      </c>
      <c r="B1453" s="114"/>
      <c r="C1453" s="115"/>
      <c r="D1453" s="116"/>
      <c r="E1453" s="117"/>
      <c r="F1453" s="118"/>
      <c r="G1453" s="105" t="str">
        <f t="shared" si="45"/>
        <v/>
      </c>
      <c r="H1453" s="117"/>
      <c r="I1453" s="122"/>
      <c r="J1453" s="165"/>
      <c r="K1453" s="122"/>
      <c r="L1453" s="120"/>
      <c r="M1453" s="120"/>
      <c r="N1453" s="123"/>
      <c r="O1453" s="122"/>
    </row>
    <row r="1454" spans="1:15" s="166" customFormat="1" x14ac:dyDescent="0.3">
      <c r="A1454" s="113">
        <f t="shared" si="44"/>
        <v>1445</v>
      </c>
      <c r="B1454" s="114"/>
      <c r="C1454" s="115"/>
      <c r="D1454" s="116"/>
      <c r="E1454" s="117"/>
      <c r="F1454" s="118"/>
      <c r="G1454" s="105" t="str">
        <f t="shared" si="45"/>
        <v/>
      </c>
      <c r="H1454" s="117"/>
      <c r="I1454" s="122"/>
      <c r="J1454" s="165"/>
      <c r="K1454" s="122"/>
      <c r="L1454" s="120"/>
      <c r="M1454" s="120"/>
      <c r="N1454" s="123"/>
      <c r="O1454" s="122"/>
    </row>
    <row r="1455" spans="1:15" s="166" customFormat="1" x14ac:dyDescent="0.3">
      <c r="A1455" s="113">
        <f t="shared" si="44"/>
        <v>1446</v>
      </c>
      <c r="B1455" s="114"/>
      <c r="C1455" s="115"/>
      <c r="D1455" s="116"/>
      <c r="E1455" s="117"/>
      <c r="F1455" s="118"/>
      <c r="G1455" s="105" t="str">
        <f t="shared" si="45"/>
        <v/>
      </c>
      <c r="H1455" s="117"/>
      <c r="I1455" s="122"/>
      <c r="J1455" s="165"/>
      <c r="K1455" s="122"/>
      <c r="L1455" s="120"/>
      <c r="M1455" s="120"/>
      <c r="N1455" s="123"/>
      <c r="O1455" s="122"/>
    </row>
    <row r="1456" spans="1:15" s="166" customFormat="1" x14ac:dyDescent="0.3">
      <c r="A1456" s="113">
        <f t="shared" si="44"/>
        <v>1447</v>
      </c>
      <c r="B1456" s="114"/>
      <c r="C1456" s="115"/>
      <c r="D1456" s="116"/>
      <c r="E1456" s="117"/>
      <c r="F1456" s="118"/>
      <c r="G1456" s="105" t="str">
        <f t="shared" si="45"/>
        <v/>
      </c>
      <c r="H1456" s="117"/>
      <c r="I1456" s="122"/>
      <c r="J1456" s="165"/>
      <c r="K1456" s="122"/>
      <c r="L1456" s="120"/>
      <c r="M1456" s="120"/>
      <c r="N1456" s="123"/>
      <c r="O1456" s="122"/>
    </row>
    <row r="1457" spans="1:15" s="166" customFormat="1" x14ac:dyDescent="0.3">
      <c r="A1457" s="113">
        <f t="shared" si="44"/>
        <v>1448</v>
      </c>
      <c r="B1457" s="114"/>
      <c r="C1457" s="115"/>
      <c r="D1457" s="116"/>
      <c r="E1457" s="117"/>
      <c r="F1457" s="118"/>
      <c r="G1457" s="105" t="str">
        <f t="shared" si="45"/>
        <v/>
      </c>
      <c r="H1457" s="117"/>
      <c r="I1457" s="122"/>
      <c r="J1457" s="165"/>
      <c r="K1457" s="122"/>
      <c r="L1457" s="120"/>
      <c r="M1457" s="120"/>
      <c r="N1457" s="123"/>
      <c r="O1457" s="122"/>
    </row>
    <row r="1458" spans="1:15" s="166" customFormat="1" x14ac:dyDescent="0.3">
      <c r="A1458" s="113">
        <f t="shared" si="44"/>
        <v>1449</v>
      </c>
      <c r="B1458" s="114"/>
      <c r="C1458" s="115"/>
      <c r="D1458" s="116"/>
      <c r="E1458" s="117"/>
      <c r="F1458" s="118"/>
      <c r="G1458" s="105" t="str">
        <f t="shared" si="45"/>
        <v/>
      </c>
      <c r="H1458" s="117"/>
      <c r="I1458" s="122"/>
      <c r="J1458" s="165"/>
      <c r="K1458" s="122"/>
      <c r="L1458" s="120"/>
      <c r="M1458" s="120"/>
      <c r="N1458" s="123"/>
      <c r="O1458" s="122"/>
    </row>
    <row r="1459" spans="1:15" s="166" customFormat="1" x14ac:dyDescent="0.3">
      <c r="A1459" s="113">
        <f t="shared" si="44"/>
        <v>1450</v>
      </c>
      <c r="B1459" s="114"/>
      <c r="C1459" s="115"/>
      <c r="D1459" s="116"/>
      <c r="E1459" s="117"/>
      <c r="F1459" s="118"/>
      <c r="G1459" s="105" t="str">
        <f t="shared" si="45"/>
        <v/>
      </c>
      <c r="H1459" s="117"/>
      <c r="I1459" s="122"/>
      <c r="J1459" s="165"/>
      <c r="K1459" s="122"/>
      <c r="L1459" s="120"/>
      <c r="M1459" s="120"/>
      <c r="N1459" s="123"/>
      <c r="O1459" s="109"/>
    </row>
    <row r="1460" spans="1:15" s="166" customFormat="1" x14ac:dyDescent="0.3">
      <c r="A1460" s="113">
        <f t="shared" si="44"/>
        <v>1451</v>
      </c>
      <c r="B1460" s="114"/>
      <c r="C1460" s="115"/>
      <c r="D1460" s="116"/>
      <c r="E1460" s="117"/>
      <c r="F1460" s="118"/>
      <c r="G1460" s="105" t="str">
        <f t="shared" si="45"/>
        <v/>
      </c>
      <c r="H1460" s="117"/>
      <c r="I1460" s="122"/>
      <c r="J1460" s="165"/>
      <c r="K1460" s="122"/>
      <c r="L1460" s="120"/>
      <c r="M1460" s="120"/>
      <c r="N1460" s="123"/>
      <c r="O1460" s="122"/>
    </row>
    <row r="1461" spans="1:15" s="166" customFormat="1" x14ac:dyDescent="0.3">
      <c r="A1461" s="113">
        <f t="shared" si="44"/>
        <v>1452</v>
      </c>
      <c r="B1461" s="114"/>
      <c r="C1461" s="115"/>
      <c r="D1461" s="116"/>
      <c r="E1461" s="117"/>
      <c r="F1461" s="118"/>
      <c r="G1461" s="105" t="str">
        <f t="shared" si="45"/>
        <v/>
      </c>
      <c r="H1461" s="117"/>
      <c r="I1461" s="122"/>
      <c r="J1461" s="165"/>
      <c r="K1461" s="122"/>
      <c r="L1461" s="120"/>
      <c r="M1461" s="120"/>
      <c r="N1461" s="123"/>
      <c r="O1461" s="122"/>
    </row>
    <row r="1462" spans="1:15" s="166" customFormat="1" x14ac:dyDescent="0.3">
      <c r="A1462" s="113">
        <f t="shared" si="44"/>
        <v>1453</v>
      </c>
      <c r="B1462" s="114"/>
      <c r="C1462" s="115"/>
      <c r="D1462" s="116"/>
      <c r="E1462" s="117"/>
      <c r="F1462" s="118"/>
      <c r="G1462" s="105" t="str">
        <f t="shared" si="45"/>
        <v/>
      </c>
      <c r="H1462" s="117"/>
      <c r="I1462" s="122"/>
      <c r="J1462" s="165"/>
      <c r="K1462" s="122"/>
      <c r="L1462" s="120"/>
      <c r="M1462" s="120"/>
      <c r="N1462" s="123"/>
      <c r="O1462" s="122"/>
    </row>
    <row r="1463" spans="1:15" s="166" customFormat="1" x14ac:dyDescent="0.3">
      <c r="A1463" s="113">
        <f t="shared" si="44"/>
        <v>1454</v>
      </c>
      <c r="B1463" s="114"/>
      <c r="C1463" s="115"/>
      <c r="D1463" s="116"/>
      <c r="E1463" s="117"/>
      <c r="F1463" s="118"/>
      <c r="G1463" s="105" t="str">
        <f t="shared" si="45"/>
        <v/>
      </c>
      <c r="H1463" s="117"/>
      <c r="I1463" s="122"/>
      <c r="J1463" s="165"/>
      <c r="K1463" s="122"/>
      <c r="L1463" s="120"/>
      <c r="M1463" s="120"/>
      <c r="N1463" s="123"/>
      <c r="O1463" s="122"/>
    </row>
    <row r="1464" spans="1:15" s="166" customFormat="1" x14ac:dyDescent="0.3">
      <c r="A1464" s="113">
        <f t="shared" si="44"/>
        <v>1455</v>
      </c>
      <c r="B1464" s="114"/>
      <c r="C1464" s="115"/>
      <c r="D1464" s="116"/>
      <c r="E1464" s="117"/>
      <c r="F1464" s="118"/>
      <c r="G1464" s="105" t="str">
        <f t="shared" si="45"/>
        <v/>
      </c>
      <c r="H1464" s="117"/>
      <c r="I1464" s="122"/>
      <c r="J1464" s="165"/>
      <c r="K1464" s="122"/>
      <c r="L1464" s="120"/>
      <c r="M1464" s="120"/>
      <c r="N1464" s="123"/>
      <c r="O1464" s="122"/>
    </row>
    <row r="1465" spans="1:15" s="166" customFormat="1" x14ac:dyDescent="0.3">
      <c r="A1465" s="113">
        <f t="shared" si="44"/>
        <v>1456</v>
      </c>
      <c r="B1465" s="114"/>
      <c r="C1465" s="115"/>
      <c r="D1465" s="116"/>
      <c r="E1465" s="117"/>
      <c r="F1465" s="118"/>
      <c r="G1465" s="105" t="str">
        <f t="shared" si="45"/>
        <v/>
      </c>
      <c r="H1465" s="117"/>
      <c r="I1465" s="122"/>
      <c r="J1465" s="165"/>
      <c r="K1465" s="122"/>
      <c r="L1465" s="120"/>
      <c r="M1465" s="120"/>
      <c r="N1465" s="123"/>
      <c r="O1465" s="122"/>
    </row>
    <row r="1466" spans="1:15" s="166" customFormat="1" x14ac:dyDescent="0.3">
      <c r="A1466" s="113">
        <f t="shared" si="44"/>
        <v>1457</v>
      </c>
      <c r="B1466" s="114"/>
      <c r="C1466" s="115"/>
      <c r="D1466" s="116"/>
      <c r="E1466" s="117"/>
      <c r="F1466" s="118"/>
      <c r="G1466" s="105" t="str">
        <f t="shared" si="45"/>
        <v/>
      </c>
      <c r="H1466" s="117"/>
      <c r="I1466" s="122"/>
      <c r="J1466" s="165"/>
      <c r="K1466" s="122"/>
      <c r="L1466" s="120"/>
      <c r="M1466" s="120"/>
      <c r="N1466" s="123"/>
      <c r="O1466" s="122"/>
    </row>
    <row r="1467" spans="1:15" s="166" customFormat="1" x14ac:dyDescent="0.3">
      <c r="A1467" s="113">
        <f t="shared" si="44"/>
        <v>1458</v>
      </c>
      <c r="B1467" s="114"/>
      <c r="C1467" s="115"/>
      <c r="D1467" s="116"/>
      <c r="E1467" s="117"/>
      <c r="F1467" s="118"/>
      <c r="G1467" s="105" t="str">
        <f t="shared" si="45"/>
        <v/>
      </c>
      <c r="H1467" s="117"/>
      <c r="I1467" s="122"/>
      <c r="J1467" s="165"/>
      <c r="K1467" s="122"/>
      <c r="L1467" s="120"/>
      <c r="M1467" s="120"/>
      <c r="N1467" s="123"/>
      <c r="O1467" s="122"/>
    </row>
    <row r="1468" spans="1:15" s="166" customFormat="1" x14ac:dyDescent="0.3">
      <c r="A1468" s="113">
        <f t="shared" si="44"/>
        <v>1459</v>
      </c>
      <c r="B1468" s="114"/>
      <c r="C1468" s="115"/>
      <c r="D1468" s="116"/>
      <c r="E1468" s="117"/>
      <c r="F1468" s="118"/>
      <c r="G1468" s="105" t="str">
        <f t="shared" si="45"/>
        <v/>
      </c>
      <c r="H1468" s="117"/>
      <c r="I1468" s="122"/>
      <c r="J1468" s="165"/>
      <c r="K1468" s="122"/>
      <c r="L1468" s="120"/>
      <c r="M1468" s="120"/>
      <c r="N1468" s="123"/>
      <c r="O1468" s="122"/>
    </row>
    <row r="1469" spans="1:15" s="166" customFormat="1" x14ac:dyDescent="0.3">
      <c r="A1469" s="113">
        <f t="shared" si="44"/>
        <v>1460</v>
      </c>
      <c r="B1469" s="114"/>
      <c r="C1469" s="115"/>
      <c r="D1469" s="116"/>
      <c r="E1469" s="117"/>
      <c r="F1469" s="118"/>
      <c r="G1469" s="105" t="str">
        <f t="shared" si="45"/>
        <v/>
      </c>
      <c r="H1469" s="117"/>
      <c r="I1469" s="122"/>
      <c r="J1469" s="165"/>
      <c r="K1469" s="122"/>
      <c r="L1469" s="120"/>
      <c r="M1469" s="120"/>
      <c r="N1469" s="123"/>
      <c r="O1469" s="122"/>
    </row>
    <row r="1470" spans="1:15" s="166" customFormat="1" x14ac:dyDescent="0.3">
      <c r="A1470" s="113">
        <f t="shared" si="44"/>
        <v>1461</v>
      </c>
      <c r="B1470" s="114"/>
      <c r="C1470" s="115"/>
      <c r="D1470" s="116"/>
      <c r="E1470" s="117"/>
      <c r="F1470" s="118"/>
      <c r="G1470" s="105" t="str">
        <f t="shared" si="45"/>
        <v/>
      </c>
      <c r="H1470" s="117"/>
      <c r="I1470" s="122"/>
      <c r="J1470" s="165"/>
      <c r="K1470" s="122"/>
      <c r="L1470" s="120"/>
      <c r="M1470" s="120"/>
      <c r="N1470" s="123"/>
      <c r="O1470" s="122"/>
    </row>
    <row r="1471" spans="1:15" s="166" customFormat="1" x14ac:dyDescent="0.3">
      <c r="A1471" s="113">
        <f t="shared" si="44"/>
        <v>1462</v>
      </c>
      <c r="B1471" s="114"/>
      <c r="C1471" s="115"/>
      <c r="D1471" s="116"/>
      <c r="E1471" s="117"/>
      <c r="F1471" s="118"/>
      <c r="G1471" s="105" t="str">
        <f t="shared" si="45"/>
        <v/>
      </c>
      <c r="H1471" s="117"/>
      <c r="I1471" s="122"/>
      <c r="J1471" s="165"/>
      <c r="K1471" s="122"/>
      <c r="L1471" s="120"/>
      <c r="M1471" s="120"/>
      <c r="N1471" s="123"/>
      <c r="O1471" s="122"/>
    </row>
    <row r="1472" spans="1:15" s="166" customFormat="1" x14ac:dyDescent="0.3">
      <c r="A1472" s="113">
        <f t="shared" si="44"/>
        <v>1463</v>
      </c>
      <c r="B1472" s="114"/>
      <c r="C1472" s="115"/>
      <c r="D1472" s="116"/>
      <c r="E1472" s="117"/>
      <c r="F1472" s="118"/>
      <c r="G1472" s="105" t="str">
        <f t="shared" si="45"/>
        <v/>
      </c>
      <c r="H1472" s="117"/>
      <c r="I1472" s="122"/>
      <c r="J1472" s="165"/>
      <c r="K1472" s="122"/>
      <c r="L1472" s="120"/>
      <c r="M1472" s="120"/>
      <c r="N1472" s="123"/>
      <c r="O1472" s="122"/>
    </row>
    <row r="1473" spans="1:15" s="166" customFormat="1" x14ac:dyDescent="0.3">
      <c r="A1473" s="113">
        <f t="shared" si="44"/>
        <v>1464</v>
      </c>
      <c r="B1473" s="114"/>
      <c r="C1473" s="115"/>
      <c r="D1473" s="116"/>
      <c r="E1473" s="117"/>
      <c r="F1473" s="118"/>
      <c r="G1473" s="105" t="str">
        <f t="shared" si="45"/>
        <v/>
      </c>
      <c r="H1473" s="117"/>
      <c r="I1473" s="122"/>
      <c r="J1473" s="165"/>
      <c r="K1473" s="122"/>
      <c r="L1473" s="120"/>
      <c r="M1473" s="120"/>
      <c r="N1473" s="123"/>
      <c r="O1473" s="122"/>
    </row>
    <row r="1474" spans="1:15" s="166" customFormat="1" x14ac:dyDescent="0.3">
      <c r="A1474" s="113">
        <f t="shared" si="44"/>
        <v>1465</v>
      </c>
      <c r="B1474" s="114"/>
      <c r="C1474" s="115"/>
      <c r="D1474" s="116"/>
      <c r="E1474" s="117"/>
      <c r="F1474" s="118"/>
      <c r="G1474" s="105" t="str">
        <f t="shared" si="45"/>
        <v/>
      </c>
      <c r="H1474" s="117"/>
      <c r="I1474" s="122"/>
      <c r="J1474" s="165"/>
      <c r="K1474" s="122"/>
      <c r="L1474" s="120"/>
      <c r="M1474" s="120"/>
      <c r="N1474" s="123"/>
      <c r="O1474" s="122"/>
    </row>
    <row r="1475" spans="1:15" s="166" customFormat="1" x14ac:dyDescent="0.3">
      <c r="A1475" s="113">
        <f t="shared" si="44"/>
        <v>1466</v>
      </c>
      <c r="B1475" s="114"/>
      <c r="C1475" s="115"/>
      <c r="D1475" s="116"/>
      <c r="E1475" s="117"/>
      <c r="F1475" s="118"/>
      <c r="G1475" s="105" t="str">
        <f t="shared" si="45"/>
        <v/>
      </c>
      <c r="H1475" s="117"/>
      <c r="I1475" s="122"/>
      <c r="J1475" s="165"/>
      <c r="K1475" s="122"/>
      <c r="L1475" s="120"/>
      <c r="M1475" s="120"/>
      <c r="N1475" s="123"/>
      <c r="O1475" s="122"/>
    </row>
    <row r="1476" spans="1:15" s="166" customFormat="1" x14ac:dyDescent="0.3">
      <c r="A1476" s="113">
        <f t="shared" si="44"/>
        <v>1467</v>
      </c>
      <c r="B1476" s="114"/>
      <c r="C1476" s="115"/>
      <c r="D1476" s="116"/>
      <c r="E1476" s="117"/>
      <c r="F1476" s="118"/>
      <c r="G1476" s="105" t="str">
        <f t="shared" si="45"/>
        <v/>
      </c>
      <c r="H1476" s="117"/>
      <c r="I1476" s="122"/>
      <c r="J1476" s="165"/>
      <c r="K1476" s="122"/>
      <c r="L1476" s="120"/>
      <c r="M1476" s="120"/>
      <c r="N1476" s="123"/>
      <c r="O1476" s="122"/>
    </row>
    <row r="1477" spans="1:15" s="166" customFormat="1" x14ac:dyDescent="0.3">
      <c r="A1477" s="113">
        <f t="shared" si="44"/>
        <v>1468</v>
      </c>
      <c r="B1477" s="114"/>
      <c r="C1477" s="115"/>
      <c r="D1477" s="116"/>
      <c r="E1477" s="117"/>
      <c r="F1477" s="118"/>
      <c r="G1477" s="105" t="str">
        <f t="shared" si="45"/>
        <v/>
      </c>
      <c r="H1477" s="117"/>
      <c r="I1477" s="122"/>
      <c r="J1477" s="165"/>
      <c r="K1477" s="122"/>
      <c r="L1477" s="120"/>
      <c r="M1477" s="120"/>
      <c r="N1477" s="123"/>
      <c r="O1477" s="109"/>
    </row>
    <row r="1478" spans="1:15" s="166" customFormat="1" x14ac:dyDescent="0.3">
      <c r="A1478" s="113">
        <f t="shared" si="44"/>
        <v>1469</v>
      </c>
      <c r="B1478" s="114"/>
      <c r="C1478" s="115"/>
      <c r="D1478" s="116"/>
      <c r="E1478" s="117"/>
      <c r="F1478" s="118"/>
      <c r="G1478" s="105" t="str">
        <f t="shared" si="45"/>
        <v/>
      </c>
      <c r="H1478" s="117"/>
      <c r="I1478" s="122"/>
      <c r="J1478" s="165"/>
      <c r="K1478" s="122"/>
      <c r="L1478" s="120"/>
      <c r="M1478" s="120"/>
      <c r="N1478" s="123"/>
      <c r="O1478" s="122"/>
    </row>
    <row r="1479" spans="1:15" s="166" customFormat="1" x14ac:dyDescent="0.3">
      <c r="A1479" s="113">
        <f t="shared" si="44"/>
        <v>1470</v>
      </c>
      <c r="B1479" s="114"/>
      <c r="C1479" s="115"/>
      <c r="D1479" s="116"/>
      <c r="E1479" s="117"/>
      <c r="F1479" s="118"/>
      <c r="G1479" s="105" t="str">
        <f t="shared" si="45"/>
        <v/>
      </c>
      <c r="H1479" s="117"/>
      <c r="I1479" s="122"/>
      <c r="J1479" s="165"/>
      <c r="K1479" s="122"/>
      <c r="L1479" s="120"/>
      <c r="M1479" s="120"/>
      <c r="N1479" s="123"/>
      <c r="O1479" s="122"/>
    </row>
    <row r="1480" spans="1:15" s="166" customFormat="1" x14ac:dyDescent="0.3">
      <c r="A1480" s="113">
        <f t="shared" si="44"/>
        <v>1471</v>
      </c>
      <c r="B1480" s="114"/>
      <c r="C1480" s="115"/>
      <c r="D1480" s="116"/>
      <c r="E1480" s="117"/>
      <c r="F1480" s="118"/>
      <c r="G1480" s="105" t="str">
        <f t="shared" si="45"/>
        <v/>
      </c>
      <c r="H1480" s="117"/>
      <c r="I1480" s="122"/>
      <c r="J1480" s="165"/>
      <c r="K1480" s="122"/>
      <c r="L1480" s="120"/>
      <c r="M1480" s="120"/>
      <c r="N1480" s="123"/>
      <c r="O1480" s="109"/>
    </row>
    <row r="1481" spans="1:15" s="166" customFormat="1" x14ac:dyDescent="0.3">
      <c r="A1481" s="113">
        <f t="shared" si="44"/>
        <v>1472</v>
      </c>
      <c r="B1481" s="114"/>
      <c r="C1481" s="115"/>
      <c r="D1481" s="116"/>
      <c r="E1481" s="117"/>
      <c r="F1481" s="118"/>
      <c r="G1481" s="105" t="str">
        <f t="shared" si="45"/>
        <v/>
      </c>
      <c r="H1481" s="117"/>
      <c r="I1481" s="122"/>
      <c r="J1481" s="165"/>
      <c r="K1481" s="122"/>
      <c r="L1481" s="120"/>
      <c r="M1481" s="120"/>
      <c r="N1481" s="123"/>
      <c r="O1481" s="109"/>
    </row>
    <row r="1482" spans="1:15" s="166" customFormat="1" x14ac:dyDescent="0.3">
      <c r="A1482" s="113">
        <f t="shared" si="44"/>
        <v>1473</v>
      </c>
      <c r="B1482" s="114"/>
      <c r="C1482" s="115"/>
      <c r="D1482" s="116"/>
      <c r="E1482" s="117"/>
      <c r="F1482" s="118"/>
      <c r="G1482" s="105" t="str">
        <f t="shared" si="45"/>
        <v/>
      </c>
      <c r="H1482" s="117"/>
      <c r="I1482" s="122"/>
      <c r="J1482" s="165"/>
      <c r="K1482" s="122"/>
      <c r="L1482" s="120"/>
      <c r="M1482" s="120"/>
      <c r="N1482" s="123"/>
      <c r="O1482" s="109"/>
    </row>
    <row r="1483" spans="1:15" s="166" customFormat="1" x14ac:dyDescent="0.3">
      <c r="A1483" s="113">
        <f t="shared" ref="A1483:A1546" si="46">A1482+1</f>
        <v>1474</v>
      </c>
      <c r="B1483" s="114"/>
      <c r="C1483" s="115"/>
      <c r="D1483" s="116"/>
      <c r="E1483" s="117"/>
      <c r="F1483" s="118"/>
      <c r="G1483" s="105" t="str">
        <f t="shared" ref="G1483:G1546" si="47">IF(E1483&lt;&gt;"",IF(D1483&lt;&gt;"",D1483&amp;"-"&amp;E1483&amp;"-"&amp;TEXT(F1483,"000"),E1483&amp;"-"&amp;TEXT(F1483,"000")),"")</f>
        <v/>
      </c>
      <c r="H1483" s="117"/>
      <c r="I1483" s="122"/>
      <c r="J1483" s="165"/>
      <c r="K1483" s="122"/>
      <c r="L1483" s="120"/>
      <c r="M1483" s="120"/>
      <c r="N1483" s="123"/>
      <c r="O1483" s="109"/>
    </row>
    <row r="1484" spans="1:15" s="166" customFormat="1" x14ac:dyDescent="0.3">
      <c r="A1484" s="113">
        <f t="shared" si="46"/>
        <v>1475</v>
      </c>
      <c r="B1484" s="114"/>
      <c r="C1484" s="115"/>
      <c r="D1484" s="116"/>
      <c r="E1484" s="117"/>
      <c r="F1484" s="118"/>
      <c r="G1484" s="105" t="str">
        <f t="shared" si="47"/>
        <v/>
      </c>
      <c r="H1484" s="117"/>
      <c r="I1484" s="122"/>
      <c r="J1484" s="165"/>
      <c r="K1484" s="122"/>
      <c r="L1484" s="120"/>
      <c r="M1484" s="120"/>
      <c r="N1484" s="123"/>
      <c r="O1484" s="109"/>
    </row>
    <row r="1485" spans="1:15" s="166" customFormat="1" x14ac:dyDescent="0.3">
      <c r="A1485" s="113">
        <f t="shared" si="46"/>
        <v>1476</v>
      </c>
      <c r="B1485" s="114"/>
      <c r="C1485" s="115"/>
      <c r="D1485" s="116"/>
      <c r="E1485" s="117"/>
      <c r="F1485" s="118"/>
      <c r="G1485" s="105" t="str">
        <f t="shared" si="47"/>
        <v/>
      </c>
      <c r="H1485" s="117"/>
      <c r="I1485" s="122"/>
      <c r="J1485" s="165"/>
      <c r="K1485" s="122"/>
      <c r="L1485" s="120"/>
      <c r="M1485" s="120"/>
      <c r="N1485" s="123"/>
      <c r="O1485" s="109"/>
    </row>
    <row r="1486" spans="1:15" s="166" customFormat="1" x14ac:dyDescent="0.3">
      <c r="A1486" s="113">
        <f t="shared" si="46"/>
        <v>1477</v>
      </c>
      <c r="B1486" s="114"/>
      <c r="C1486" s="115"/>
      <c r="D1486" s="116"/>
      <c r="E1486" s="117"/>
      <c r="F1486" s="118"/>
      <c r="G1486" s="105" t="str">
        <f t="shared" si="47"/>
        <v/>
      </c>
      <c r="H1486" s="117"/>
      <c r="I1486" s="122"/>
      <c r="J1486" s="165"/>
      <c r="K1486" s="122"/>
      <c r="L1486" s="120"/>
      <c r="M1486" s="120"/>
      <c r="N1486" s="123"/>
      <c r="O1486" s="122"/>
    </row>
    <row r="1487" spans="1:15" s="166" customFormat="1" x14ac:dyDescent="0.3">
      <c r="A1487" s="113">
        <f t="shared" si="46"/>
        <v>1478</v>
      </c>
      <c r="B1487" s="114"/>
      <c r="C1487" s="115"/>
      <c r="D1487" s="116"/>
      <c r="E1487" s="117"/>
      <c r="F1487" s="118"/>
      <c r="G1487" s="105" t="str">
        <f t="shared" si="47"/>
        <v/>
      </c>
      <c r="H1487" s="117"/>
      <c r="I1487" s="122"/>
      <c r="J1487" s="165"/>
      <c r="K1487" s="122"/>
      <c r="L1487" s="120"/>
      <c r="M1487" s="120"/>
      <c r="N1487" s="123"/>
      <c r="O1487" s="109"/>
    </row>
    <row r="1488" spans="1:15" s="166" customFormat="1" x14ac:dyDescent="0.3">
      <c r="A1488" s="113">
        <f t="shared" si="46"/>
        <v>1479</v>
      </c>
      <c r="B1488" s="114"/>
      <c r="C1488" s="115"/>
      <c r="D1488" s="116"/>
      <c r="E1488" s="117"/>
      <c r="F1488" s="118"/>
      <c r="G1488" s="105" t="str">
        <f t="shared" si="47"/>
        <v/>
      </c>
      <c r="H1488" s="117"/>
      <c r="I1488" s="122"/>
      <c r="J1488" s="165"/>
      <c r="K1488" s="122"/>
      <c r="L1488" s="120"/>
      <c r="M1488" s="120"/>
      <c r="N1488" s="123"/>
      <c r="O1488" s="122"/>
    </row>
    <row r="1489" spans="1:15" s="166" customFormat="1" x14ac:dyDescent="0.3">
      <c r="A1489" s="113">
        <f t="shared" si="46"/>
        <v>1480</v>
      </c>
      <c r="B1489" s="114"/>
      <c r="C1489" s="115"/>
      <c r="D1489" s="116"/>
      <c r="E1489" s="117"/>
      <c r="F1489" s="118"/>
      <c r="G1489" s="105" t="str">
        <f t="shared" si="47"/>
        <v/>
      </c>
      <c r="H1489" s="117"/>
      <c r="I1489" s="122"/>
      <c r="J1489" s="165"/>
      <c r="K1489" s="122"/>
      <c r="L1489" s="120"/>
      <c r="M1489" s="120"/>
      <c r="N1489" s="123"/>
      <c r="O1489" s="109"/>
    </row>
    <row r="1490" spans="1:15" s="166" customFormat="1" x14ac:dyDescent="0.3">
      <c r="A1490" s="113">
        <f t="shared" si="46"/>
        <v>1481</v>
      </c>
      <c r="B1490" s="114"/>
      <c r="C1490" s="115"/>
      <c r="D1490" s="116"/>
      <c r="E1490" s="117"/>
      <c r="F1490" s="118"/>
      <c r="G1490" s="105" t="str">
        <f t="shared" si="47"/>
        <v/>
      </c>
      <c r="H1490" s="117"/>
      <c r="I1490" s="122"/>
      <c r="J1490" s="165"/>
      <c r="K1490" s="122"/>
      <c r="L1490" s="120"/>
      <c r="M1490" s="120"/>
      <c r="N1490" s="123"/>
      <c r="O1490" s="122"/>
    </row>
    <row r="1491" spans="1:15" s="166" customFormat="1" x14ac:dyDescent="0.3">
      <c r="A1491" s="113">
        <f t="shared" si="46"/>
        <v>1482</v>
      </c>
      <c r="B1491" s="114"/>
      <c r="C1491" s="115"/>
      <c r="D1491" s="116"/>
      <c r="E1491" s="117"/>
      <c r="F1491" s="118"/>
      <c r="G1491" s="105" t="str">
        <f t="shared" si="47"/>
        <v/>
      </c>
      <c r="H1491" s="117"/>
      <c r="I1491" s="122"/>
      <c r="J1491" s="165"/>
      <c r="K1491" s="122"/>
      <c r="L1491" s="120"/>
      <c r="M1491" s="120"/>
      <c r="N1491" s="123"/>
      <c r="O1491" s="122"/>
    </row>
    <row r="1492" spans="1:15" s="166" customFormat="1" x14ac:dyDescent="0.3">
      <c r="A1492" s="113">
        <f t="shared" si="46"/>
        <v>1483</v>
      </c>
      <c r="B1492" s="114"/>
      <c r="C1492" s="115"/>
      <c r="D1492" s="116"/>
      <c r="E1492" s="117"/>
      <c r="F1492" s="118"/>
      <c r="G1492" s="105" t="str">
        <f t="shared" si="47"/>
        <v/>
      </c>
      <c r="H1492" s="117"/>
      <c r="I1492" s="122"/>
      <c r="J1492" s="165"/>
      <c r="K1492" s="122"/>
      <c r="L1492" s="120"/>
      <c r="M1492" s="120"/>
      <c r="N1492" s="123"/>
      <c r="O1492" s="109"/>
    </row>
    <row r="1493" spans="1:15" s="166" customFormat="1" x14ac:dyDescent="0.3">
      <c r="A1493" s="113">
        <f t="shared" si="46"/>
        <v>1484</v>
      </c>
      <c r="B1493" s="114"/>
      <c r="C1493" s="115"/>
      <c r="D1493" s="116"/>
      <c r="E1493" s="117"/>
      <c r="F1493" s="118"/>
      <c r="G1493" s="105" t="str">
        <f t="shared" si="47"/>
        <v/>
      </c>
      <c r="H1493" s="117"/>
      <c r="I1493" s="122"/>
      <c r="J1493" s="165"/>
      <c r="K1493" s="122"/>
      <c r="L1493" s="120"/>
      <c r="M1493" s="120"/>
      <c r="N1493" s="123"/>
      <c r="O1493" s="109"/>
    </row>
    <row r="1494" spans="1:15" s="166" customFormat="1" x14ac:dyDescent="0.3">
      <c r="A1494" s="113">
        <f t="shared" si="46"/>
        <v>1485</v>
      </c>
      <c r="B1494" s="114"/>
      <c r="C1494" s="115"/>
      <c r="D1494" s="116"/>
      <c r="E1494" s="117"/>
      <c r="F1494" s="118"/>
      <c r="G1494" s="105" t="str">
        <f t="shared" si="47"/>
        <v/>
      </c>
      <c r="H1494" s="117"/>
      <c r="I1494" s="122"/>
      <c r="J1494" s="165"/>
      <c r="K1494" s="122"/>
      <c r="L1494" s="120"/>
      <c r="M1494" s="120"/>
      <c r="N1494" s="123"/>
      <c r="O1494" s="109"/>
    </row>
    <row r="1495" spans="1:15" s="166" customFormat="1" x14ac:dyDescent="0.3">
      <c r="A1495" s="113">
        <f t="shared" si="46"/>
        <v>1486</v>
      </c>
      <c r="B1495" s="114"/>
      <c r="C1495" s="115"/>
      <c r="D1495" s="116"/>
      <c r="E1495" s="117"/>
      <c r="F1495" s="118"/>
      <c r="G1495" s="105" t="str">
        <f t="shared" si="47"/>
        <v/>
      </c>
      <c r="H1495" s="117"/>
      <c r="I1495" s="122"/>
      <c r="J1495" s="165"/>
      <c r="K1495" s="122"/>
      <c r="L1495" s="120"/>
      <c r="M1495" s="120"/>
      <c r="N1495" s="123"/>
      <c r="O1495" s="109"/>
    </row>
    <row r="1496" spans="1:15" s="166" customFormat="1" x14ac:dyDescent="0.3">
      <c r="A1496" s="113">
        <f t="shared" si="46"/>
        <v>1487</v>
      </c>
      <c r="B1496" s="114"/>
      <c r="C1496" s="115"/>
      <c r="D1496" s="116"/>
      <c r="E1496" s="117"/>
      <c r="F1496" s="118"/>
      <c r="G1496" s="105" t="str">
        <f t="shared" si="47"/>
        <v/>
      </c>
      <c r="H1496" s="117"/>
      <c r="I1496" s="122"/>
      <c r="J1496" s="165"/>
      <c r="K1496" s="122"/>
      <c r="L1496" s="120"/>
      <c r="M1496" s="120"/>
      <c r="N1496" s="123"/>
      <c r="O1496" s="109"/>
    </row>
    <row r="1497" spans="1:15" s="166" customFormat="1" x14ac:dyDescent="0.3">
      <c r="A1497" s="113">
        <f t="shared" si="46"/>
        <v>1488</v>
      </c>
      <c r="B1497" s="114"/>
      <c r="C1497" s="115"/>
      <c r="D1497" s="116"/>
      <c r="E1497" s="117"/>
      <c r="F1497" s="118"/>
      <c r="G1497" s="105" t="str">
        <f t="shared" si="47"/>
        <v/>
      </c>
      <c r="H1497" s="117"/>
      <c r="I1497" s="122"/>
      <c r="J1497" s="165"/>
      <c r="K1497" s="122"/>
      <c r="L1497" s="120"/>
      <c r="M1497" s="120"/>
      <c r="N1497" s="123"/>
      <c r="O1497" s="122"/>
    </row>
    <row r="1498" spans="1:15" s="166" customFormat="1" x14ac:dyDescent="0.3">
      <c r="A1498" s="113">
        <f t="shared" si="46"/>
        <v>1489</v>
      </c>
      <c r="B1498" s="114"/>
      <c r="C1498" s="115"/>
      <c r="D1498" s="116"/>
      <c r="E1498" s="117"/>
      <c r="F1498" s="118"/>
      <c r="G1498" s="105" t="str">
        <f t="shared" si="47"/>
        <v/>
      </c>
      <c r="H1498" s="117"/>
      <c r="I1498" s="122"/>
      <c r="J1498" s="165"/>
      <c r="K1498" s="122"/>
      <c r="L1498" s="120"/>
      <c r="M1498" s="120"/>
      <c r="N1498" s="123"/>
      <c r="O1498" s="122"/>
    </row>
    <row r="1499" spans="1:15" s="166" customFormat="1" x14ac:dyDescent="0.3">
      <c r="A1499" s="113">
        <f t="shared" si="46"/>
        <v>1490</v>
      </c>
      <c r="B1499" s="114"/>
      <c r="C1499" s="115"/>
      <c r="D1499" s="116"/>
      <c r="E1499" s="117"/>
      <c r="F1499" s="118"/>
      <c r="G1499" s="105" t="str">
        <f t="shared" si="47"/>
        <v/>
      </c>
      <c r="H1499" s="117"/>
      <c r="I1499" s="122"/>
      <c r="J1499" s="165"/>
      <c r="K1499" s="122"/>
      <c r="L1499" s="120"/>
      <c r="M1499" s="120"/>
      <c r="N1499" s="123"/>
      <c r="O1499" s="122"/>
    </row>
    <row r="1500" spans="1:15" s="166" customFormat="1" x14ac:dyDescent="0.3">
      <c r="A1500" s="113">
        <f t="shared" si="46"/>
        <v>1491</v>
      </c>
      <c r="B1500" s="114"/>
      <c r="C1500" s="115"/>
      <c r="D1500" s="116"/>
      <c r="E1500" s="117"/>
      <c r="F1500" s="118"/>
      <c r="G1500" s="105" t="str">
        <f t="shared" si="47"/>
        <v/>
      </c>
      <c r="H1500" s="117"/>
      <c r="I1500" s="122"/>
      <c r="J1500" s="165"/>
      <c r="K1500" s="122"/>
      <c r="L1500" s="120"/>
      <c r="M1500" s="120"/>
      <c r="N1500" s="123"/>
      <c r="O1500" s="122"/>
    </row>
    <row r="1501" spans="1:15" s="166" customFormat="1" x14ac:dyDescent="0.3">
      <c r="A1501" s="113">
        <f t="shared" si="46"/>
        <v>1492</v>
      </c>
      <c r="B1501" s="114"/>
      <c r="C1501" s="115"/>
      <c r="D1501" s="116"/>
      <c r="E1501" s="117"/>
      <c r="F1501" s="118"/>
      <c r="G1501" s="105" t="str">
        <f t="shared" si="47"/>
        <v/>
      </c>
      <c r="H1501" s="117"/>
      <c r="I1501" s="122"/>
      <c r="J1501" s="165"/>
      <c r="K1501" s="122"/>
      <c r="L1501" s="120"/>
      <c r="M1501" s="120"/>
      <c r="N1501" s="123"/>
      <c r="O1501" s="122"/>
    </row>
    <row r="1502" spans="1:15" s="166" customFormat="1" x14ac:dyDescent="0.3">
      <c r="A1502" s="113">
        <f t="shared" si="46"/>
        <v>1493</v>
      </c>
      <c r="B1502" s="114"/>
      <c r="C1502" s="115"/>
      <c r="D1502" s="116"/>
      <c r="E1502" s="117"/>
      <c r="F1502" s="118"/>
      <c r="G1502" s="105" t="str">
        <f t="shared" si="47"/>
        <v/>
      </c>
      <c r="H1502" s="117"/>
      <c r="I1502" s="122"/>
      <c r="J1502" s="165"/>
      <c r="K1502" s="122"/>
      <c r="L1502" s="120"/>
      <c r="M1502" s="120"/>
      <c r="N1502" s="123"/>
      <c r="O1502" s="122"/>
    </row>
    <row r="1503" spans="1:15" s="166" customFormat="1" x14ac:dyDescent="0.3">
      <c r="A1503" s="113">
        <f t="shared" si="46"/>
        <v>1494</v>
      </c>
      <c r="B1503" s="114"/>
      <c r="C1503" s="115"/>
      <c r="D1503" s="116"/>
      <c r="E1503" s="117"/>
      <c r="F1503" s="118"/>
      <c r="G1503" s="105" t="str">
        <f t="shared" si="47"/>
        <v/>
      </c>
      <c r="H1503" s="117"/>
      <c r="I1503" s="122"/>
      <c r="J1503" s="165"/>
      <c r="K1503" s="122"/>
      <c r="L1503" s="120"/>
      <c r="M1503" s="120"/>
      <c r="N1503" s="123"/>
      <c r="O1503" s="122"/>
    </row>
    <row r="1504" spans="1:15" s="166" customFormat="1" x14ac:dyDescent="0.3">
      <c r="A1504" s="113">
        <f t="shared" si="46"/>
        <v>1495</v>
      </c>
      <c r="B1504" s="114"/>
      <c r="C1504" s="115"/>
      <c r="D1504" s="116"/>
      <c r="E1504" s="117"/>
      <c r="F1504" s="118"/>
      <c r="G1504" s="105" t="str">
        <f t="shared" si="47"/>
        <v/>
      </c>
      <c r="H1504" s="117"/>
      <c r="I1504" s="122"/>
      <c r="J1504" s="165"/>
      <c r="K1504" s="122"/>
      <c r="L1504" s="120"/>
      <c r="M1504" s="120"/>
      <c r="N1504" s="123"/>
      <c r="O1504" s="122"/>
    </row>
    <row r="1505" spans="1:15" s="166" customFormat="1" x14ac:dyDescent="0.3">
      <c r="A1505" s="113">
        <f t="shared" si="46"/>
        <v>1496</v>
      </c>
      <c r="B1505" s="114"/>
      <c r="C1505" s="115"/>
      <c r="D1505" s="116"/>
      <c r="E1505" s="117"/>
      <c r="F1505" s="118"/>
      <c r="G1505" s="105" t="str">
        <f t="shared" si="47"/>
        <v/>
      </c>
      <c r="H1505" s="117"/>
      <c r="I1505" s="122"/>
      <c r="J1505" s="165"/>
      <c r="K1505" s="122"/>
      <c r="L1505" s="120"/>
      <c r="M1505" s="120"/>
      <c r="N1505" s="123"/>
      <c r="O1505" s="109"/>
    </row>
    <row r="1506" spans="1:15" s="166" customFormat="1" x14ac:dyDescent="0.3">
      <c r="A1506" s="113">
        <f t="shared" si="46"/>
        <v>1497</v>
      </c>
      <c r="B1506" s="114"/>
      <c r="C1506" s="115"/>
      <c r="D1506" s="116"/>
      <c r="E1506" s="117"/>
      <c r="F1506" s="118"/>
      <c r="G1506" s="105" t="str">
        <f t="shared" si="47"/>
        <v/>
      </c>
      <c r="H1506" s="117"/>
      <c r="I1506" s="122"/>
      <c r="J1506" s="165"/>
      <c r="K1506" s="122"/>
      <c r="L1506" s="120"/>
      <c r="M1506" s="120"/>
      <c r="N1506" s="123"/>
      <c r="O1506" s="109"/>
    </row>
    <row r="1507" spans="1:15" s="166" customFormat="1" x14ac:dyDescent="0.3">
      <c r="A1507" s="113">
        <f t="shared" si="46"/>
        <v>1498</v>
      </c>
      <c r="B1507" s="114"/>
      <c r="C1507" s="115"/>
      <c r="D1507" s="116"/>
      <c r="E1507" s="117"/>
      <c r="F1507" s="118"/>
      <c r="G1507" s="105" t="str">
        <f t="shared" si="47"/>
        <v/>
      </c>
      <c r="H1507" s="117"/>
      <c r="I1507" s="122"/>
      <c r="J1507" s="165"/>
      <c r="K1507" s="122"/>
      <c r="L1507" s="120"/>
      <c r="M1507" s="120"/>
      <c r="N1507" s="123"/>
      <c r="O1507" s="109"/>
    </row>
    <row r="1508" spans="1:15" s="166" customFormat="1" x14ac:dyDescent="0.3">
      <c r="A1508" s="113">
        <f t="shared" si="46"/>
        <v>1499</v>
      </c>
      <c r="B1508" s="114"/>
      <c r="C1508" s="115"/>
      <c r="D1508" s="116"/>
      <c r="E1508" s="117"/>
      <c r="F1508" s="118"/>
      <c r="G1508" s="105" t="str">
        <f t="shared" si="47"/>
        <v/>
      </c>
      <c r="H1508" s="117"/>
      <c r="I1508" s="122"/>
      <c r="J1508" s="165"/>
      <c r="K1508" s="122"/>
      <c r="L1508" s="120"/>
      <c r="M1508" s="120"/>
      <c r="N1508" s="123"/>
      <c r="O1508" s="122"/>
    </row>
    <row r="1509" spans="1:15" s="166" customFormat="1" x14ac:dyDescent="0.3">
      <c r="A1509" s="113">
        <f t="shared" si="46"/>
        <v>1500</v>
      </c>
      <c r="B1509" s="114"/>
      <c r="C1509" s="115"/>
      <c r="D1509" s="116"/>
      <c r="E1509" s="117"/>
      <c r="F1509" s="118"/>
      <c r="G1509" s="105" t="str">
        <f t="shared" si="47"/>
        <v/>
      </c>
      <c r="H1509" s="117"/>
      <c r="I1509" s="122"/>
      <c r="J1509" s="165"/>
      <c r="K1509" s="122"/>
      <c r="L1509" s="120"/>
      <c r="M1509" s="120"/>
      <c r="N1509" s="123"/>
      <c r="O1509" s="122"/>
    </row>
    <row r="1510" spans="1:15" s="166" customFormat="1" x14ac:dyDescent="0.3">
      <c r="A1510" s="113">
        <f t="shared" si="46"/>
        <v>1501</v>
      </c>
      <c r="B1510" s="114"/>
      <c r="C1510" s="115"/>
      <c r="D1510" s="116"/>
      <c r="E1510" s="117"/>
      <c r="F1510" s="118"/>
      <c r="G1510" s="105" t="str">
        <f t="shared" si="47"/>
        <v/>
      </c>
      <c r="H1510" s="117"/>
      <c r="I1510" s="122"/>
      <c r="J1510" s="165"/>
      <c r="K1510" s="122"/>
      <c r="L1510" s="120"/>
      <c r="M1510" s="120"/>
      <c r="N1510" s="123"/>
      <c r="O1510" s="122"/>
    </row>
    <row r="1511" spans="1:15" s="166" customFormat="1" x14ac:dyDescent="0.3">
      <c r="A1511" s="113">
        <f t="shared" si="46"/>
        <v>1502</v>
      </c>
      <c r="B1511" s="114"/>
      <c r="C1511" s="115"/>
      <c r="D1511" s="116"/>
      <c r="E1511" s="117"/>
      <c r="F1511" s="118"/>
      <c r="G1511" s="105" t="str">
        <f t="shared" si="47"/>
        <v/>
      </c>
      <c r="H1511" s="117"/>
      <c r="I1511" s="122"/>
      <c r="J1511" s="165"/>
      <c r="K1511" s="122"/>
      <c r="L1511" s="120"/>
      <c r="M1511" s="120"/>
      <c r="N1511" s="123"/>
      <c r="O1511" s="122"/>
    </row>
    <row r="1512" spans="1:15" s="166" customFormat="1" x14ac:dyDescent="0.3">
      <c r="A1512" s="113">
        <f t="shared" si="46"/>
        <v>1503</v>
      </c>
      <c r="B1512" s="114"/>
      <c r="C1512" s="115"/>
      <c r="D1512" s="116"/>
      <c r="E1512" s="117"/>
      <c r="F1512" s="118"/>
      <c r="G1512" s="105" t="str">
        <f t="shared" si="47"/>
        <v/>
      </c>
      <c r="H1512" s="117"/>
      <c r="I1512" s="122"/>
      <c r="J1512" s="165"/>
      <c r="K1512" s="122"/>
      <c r="L1512" s="120"/>
      <c r="M1512" s="120"/>
      <c r="N1512" s="123"/>
      <c r="O1512" s="122"/>
    </row>
    <row r="1513" spans="1:15" s="166" customFormat="1" x14ac:dyDescent="0.3">
      <c r="A1513" s="113">
        <f t="shared" si="46"/>
        <v>1504</v>
      </c>
      <c r="B1513" s="114"/>
      <c r="C1513" s="115"/>
      <c r="D1513" s="116"/>
      <c r="E1513" s="117"/>
      <c r="F1513" s="118"/>
      <c r="G1513" s="105" t="str">
        <f t="shared" si="47"/>
        <v/>
      </c>
      <c r="H1513" s="117"/>
      <c r="I1513" s="122"/>
      <c r="J1513" s="165"/>
      <c r="K1513" s="122"/>
      <c r="L1513" s="120"/>
      <c r="M1513" s="120"/>
      <c r="N1513" s="123"/>
      <c r="O1513" s="109"/>
    </row>
    <row r="1514" spans="1:15" s="166" customFormat="1" x14ac:dyDescent="0.3">
      <c r="A1514" s="113">
        <f t="shared" si="46"/>
        <v>1505</v>
      </c>
      <c r="B1514" s="114"/>
      <c r="C1514" s="115"/>
      <c r="D1514" s="116"/>
      <c r="E1514" s="117"/>
      <c r="F1514" s="118"/>
      <c r="G1514" s="105" t="str">
        <f t="shared" si="47"/>
        <v/>
      </c>
      <c r="H1514" s="117"/>
      <c r="I1514" s="122"/>
      <c r="J1514" s="165"/>
      <c r="K1514" s="122"/>
      <c r="L1514" s="120"/>
      <c r="M1514" s="120"/>
      <c r="N1514" s="123"/>
      <c r="O1514" s="122"/>
    </row>
    <row r="1515" spans="1:15" s="166" customFormat="1" x14ac:dyDescent="0.3">
      <c r="A1515" s="113">
        <f t="shared" si="46"/>
        <v>1506</v>
      </c>
      <c r="B1515" s="114"/>
      <c r="C1515" s="115"/>
      <c r="D1515" s="116"/>
      <c r="E1515" s="117"/>
      <c r="F1515" s="118"/>
      <c r="G1515" s="105" t="str">
        <f t="shared" si="47"/>
        <v/>
      </c>
      <c r="H1515" s="117"/>
      <c r="I1515" s="122"/>
      <c r="J1515" s="165"/>
      <c r="K1515" s="122"/>
      <c r="L1515" s="120"/>
      <c r="M1515" s="120"/>
      <c r="N1515" s="123"/>
      <c r="O1515" s="109"/>
    </row>
    <row r="1516" spans="1:15" s="166" customFormat="1" x14ac:dyDescent="0.3">
      <c r="A1516" s="113">
        <f t="shared" si="46"/>
        <v>1507</v>
      </c>
      <c r="B1516" s="114"/>
      <c r="C1516" s="115"/>
      <c r="D1516" s="116"/>
      <c r="E1516" s="117"/>
      <c r="F1516" s="118"/>
      <c r="G1516" s="105" t="str">
        <f t="shared" si="47"/>
        <v/>
      </c>
      <c r="H1516" s="117"/>
      <c r="I1516" s="122"/>
      <c r="J1516" s="165"/>
      <c r="K1516" s="122"/>
      <c r="L1516" s="120"/>
      <c r="M1516" s="120"/>
      <c r="N1516" s="123"/>
      <c r="O1516" s="109"/>
    </row>
    <row r="1517" spans="1:15" s="166" customFormat="1" x14ac:dyDescent="0.3">
      <c r="A1517" s="113">
        <f t="shared" si="46"/>
        <v>1508</v>
      </c>
      <c r="B1517" s="114"/>
      <c r="C1517" s="115"/>
      <c r="D1517" s="116"/>
      <c r="E1517" s="117"/>
      <c r="F1517" s="118"/>
      <c r="G1517" s="105" t="str">
        <f t="shared" si="47"/>
        <v/>
      </c>
      <c r="H1517" s="117"/>
      <c r="I1517" s="122"/>
      <c r="J1517" s="165"/>
      <c r="K1517" s="122"/>
      <c r="L1517" s="120"/>
      <c r="M1517" s="120"/>
      <c r="N1517" s="123"/>
      <c r="O1517" s="109"/>
    </row>
    <row r="1518" spans="1:15" s="166" customFormat="1" x14ac:dyDescent="0.3">
      <c r="A1518" s="113">
        <f t="shared" si="46"/>
        <v>1509</v>
      </c>
      <c r="B1518" s="114"/>
      <c r="C1518" s="115"/>
      <c r="D1518" s="116"/>
      <c r="E1518" s="117"/>
      <c r="F1518" s="118"/>
      <c r="G1518" s="105" t="str">
        <f t="shared" si="47"/>
        <v/>
      </c>
      <c r="H1518" s="117"/>
      <c r="I1518" s="122"/>
      <c r="J1518" s="165"/>
      <c r="K1518" s="122"/>
      <c r="L1518" s="120"/>
      <c r="M1518" s="120"/>
      <c r="N1518" s="123"/>
      <c r="O1518" s="109"/>
    </row>
    <row r="1519" spans="1:15" s="166" customFormat="1" x14ac:dyDescent="0.3">
      <c r="A1519" s="113">
        <f t="shared" si="46"/>
        <v>1510</v>
      </c>
      <c r="B1519" s="114"/>
      <c r="C1519" s="115"/>
      <c r="D1519" s="116"/>
      <c r="E1519" s="117"/>
      <c r="F1519" s="118"/>
      <c r="G1519" s="105" t="str">
        <f t="shared" si="47"/>
        <v/>
      </c>
      <c r="H1519" s="117"/>
      <c r="I1519" s="122"/>
      <c r="J1519" s="165"/>
      <c r="K1519" s="122"/>
      <c r="L1519" s="120"/>
      <c r="M1519" s="120"/>
      <c r="N1519" s="123"/>
      <c r="O1519" s="122"/>
    </row>
    <row r="1520" spans="1:15" s="166" customFormat="1" x14ac:dyDescent="0.3">
      <c r="A1520" s="113">
        <f t="shared" si="46"/>
        <v>1511</v>
      </c>
      <c r="B1520" s="114"/>
      <c r="C1520" s="115"/>
      <c r="D1520" s="116"/>
      <c r="E1520" s="117"/>
      <c r="F1520" s="118"/>
      <c r="G1520" s="105" t="str">
        <f t="shared" si="47"/>
        <v/>
      </c>
      <c r="H1520" s="117"/>
      <c r="I1520" s="122"/>
      <c r="J1520" s="165"/>
      <c r="K1520" s="122"/>
      <c r="L1520" s="120"/>
      <c r="M1520" s="120"/>
      <c r="N1520" s="123"/>
      <c r="O1520" s="122"/>
    </row>
    <row r="1521" spans="1:15" s="166" customFormat="1" x14ac:dyDescent="0.3">
      <c r="A1521" s="113">
        <f t="shared" si="46"/>
        <v>1512</v>
      </c>
      <c r="B1521" s="114"/>
      <c r="C1521" s="115"/>
      <c r="D1521" s="116"/>
      <c r="E1521" s="117"/>
      <c r="F1521" s="118"/>
      <c r="G1521" s="105" t="str">
        <f t="shared" si="47"/>
        <v/>
      </c>
      <c r="H1521" s="117"/>
      <c r="I1521" s="122"/>
      <c r="J1521" s="165"/>
      <c r="K1521" s="122"/>
      <c r="L1521" s="120"/>
      <c r="M1521" s="120"/>
      <c r="N1521" s="123"/>
      <c r="O1521" s="122"/>
    </row>
    <row r="1522" spans="1:15" s="166" customFormat="1" x14ac:dyDescent="0.3">
      <c r="A1522" s="113">
        <f t="shared" si="46"/>
        <v>1513</v>
      </c>
      <c r="B1522" s="114"/>
      <c r="C1522" s="115"/>
      <c r="D1522" s="116"/>
      <c r="E1522" s="117"/>
      <c r="F1522" s="118"/>
      <c r="G1522" s="105" t="str">
        <f t="shared" si="47"/>
        <v/>
      </c>
      <c r="H1522" s="117"/>
      <c r="I1522" s="122"/>
      <c r="J1522" s="165"/>
      <c r="K1522" s="122"/>
      <c r="L1522" s="120"/>
      <c r="M1522" s="120"/>
      <c r="N1522" s="123"/>
      <c r="O1522" s="122"/>
    </row>
    <row r="1523" spans="1:15" s="166" customFormat="1" x14ac:dyDescent="0.3">
      <c r="A1523" s="113">
        <f t="shared" si="46"/>
        <v>1514</v>
      </c>
      <c r="B1523" s="114"/>
      <c r="C1523" s="115"/>
      <c r="D1523" s="116"/>
      <c r="E1523" s="117"/>
      <c r="F1523" s="118"/>
      <c r="G1523" s="105" t="str">
        <f t="shared" si="47"/>
        <v/>
      </c>
      <c r="H1523" s="117"/>
      <c r="I1523" s="122"/>
      <c r="J1523" s="165"/>
      <c r="K1523" s="122"/>
      <c r="L1523" s="120"/>
      <c r="M1523" s="120"/>
      <c r="N1523" s="123"/>
      <c r="O1523" s="122"/>
    </row>
    <row r="1524" spans="1:15" s="166" customFormat="1" x14ac:dyDescent="0.3">
      <c r="A1524" s="113">
        <f t="shared" si="46"/>
        <v>1515</v>
      </c>
      <c r="B1524" s="114"/>
      <c r="C1524" s="115"/>
      <c r="D1524" s="116"/>
      <c r="E1524" s="117"/>
      <c r="F1524" s="118"/>
      <c r="G1524" s="105" t="str">
        <f t="shared" si="47"/>
        <v/>
      </c>
      <c r="H1524" s="117"/>
      <c r="I1524" s="122"/>
      <c r="J1524" s="165"/>
      <c r="K1524" s="122"/>
      <c r="L1524" s="120"/>
      <c r="M1524" s="120"/>
      <c r="N1524" s="123"/>
      <c r="O1524" s="122"/>
    </row>
    <row r="1525" spans="1:15" s="166" customFormat="1" x14ac:dyDescent="0.3">
      <c r="A1525" s="113">
        <f t="shared" si="46"/>
        <v>1516</v>
      </c>
      <c r="B1525" s="114"/>
      <c r="C1525" s="115"/>
      <c r="D1525" s="116"/>
      <c r="E1525" s="117"/>
      <c r="F1525" s="118"/>
      <c r="G1525" s="105" t="str">
        <f t="shared" si="47"/>
        <v/>
      </c>
      <c r="H1525" s="117"/>
      <c r="I1525" s="122"/>
      <c r="J1525" s="165"/>
      <c r="K1525" s="122"/>
      <c r="L1525" s="120"/>
      <c r="M1525" s="120"/>
      <c r="N1525" s="123"/>
      <c r="O1525" s="122"/>
    </row>
    <row r="1526" spans="1:15" s="166" customFormat="1" x14ac:dyDescent="0.3">
      <c r="A1526" s="113">
        <f t="shared" si="46"/>
        <v>1517</v>
      </c>
      <c r="B1526" s="114"/>
      <c r="C1526" s="115"/>
      <c r="D1526" s="116"/>
      <c r="E1526" s="117"/>
      <c r="F1526" s="118"/>
      <c r="G1526" s="105" t="str">
        <f t="shared" si="47"/>
        <v/>
      </c>
      <c r="H1526" s="117"/>
      <c r="I1526" s="122"/>
      <c r="J1526" s="165"/>
      <c r="K1526" s="122"/>
      <c r="L1526" s="120"/>
      <c r="M1526" s="120"/>
      <c r="N1526" s="123"/>
      <c r="O1526" s="122"/>
    </row>
    <row r="1527" spans="1:15" s="166" customFormat="1" x14ac:dyDescent="0.3">
      <c r="A1527" s="113">
        <f t="shared" si="46"/>
        <v>1518</v>
      </c>
      <c r="B1527" s="114"/>
      <c r="C1527" s="115"/>
      <c r="D1527" s="116"/>
      <c r="E1527" s="117"/>
      <c r="F1527" s="118"/>
      <c r="G1527" s="105" t="str">
        <f t="shared" si="47"/>
        <v/>
      </c>
      <c r="H1527" s="117"/>
      <c r="I1527" s="122"/>
      <c r="J1527" s="165"/>
      <c r="K1527" s="122"/>
      <c r="L1527" s="120"/>
      <c r="M1527" s="120"/>
      <c r="N1527" s="123"/>
      <c r="O1527" s="122"/>
    </row>
    <row r="1528" spans="1:15" s="166" customFormat="1" x14ac:dyDescent="0.3">
      <c r="A1528" s="113">
        <f t="shared" si="46"/>
        <v>1519</v>
      </c>
      <c r="B1528" s="114"/>
      <c r="C1528" s="115"/>
      <c r="D1528" s="116"/>
      <c r="E1528" s="117"/>
      <c r="F1528" s="118"/>
      <c r="G1528" s="105" t="str">
        <f t="shared" si="47"/>
        <v/>
      </c>
      <c r="H1528" s="117"/>
      <c r="I1528" s="122"/>
      <c r="J1528" s="165"/>
      <c r="K1528" s="122"/>
      <c r="L1528" s="120"/>
      <c r="M1528" s="120"/>
      <c r="N1528" s="123"/>
      <c r="O1528" s="122"/>
    </row>
    <row r="1529" spans="1:15" s="166" customFormat="1" x14ac:dyDescent="0.3">
      <c r="A1529" s="113">
        <f t="shared" si="46"/>
        <v>1520</v>
      </c>
      <c r="B1529" s="114"/>
      <c r="C1529" s="115"/>
      <c r="D1529" s="116"/>
      <c r="E1529" s="117"/>
      <c r="F1529" s="118"/>
      <c r="G1529" s="105" t="str">
        <f t="shared" si="47"/>
        <v/>
      </c>
      <c r="H1529" s="117"/>
      <c r="I1529" s="122"/>
      <c r="J1529" s="165"/>
      <c r="K1529" s="122"/>
      <c r="L1529" s="120"/>
      <c r="M1529" s="120"/>
      <c r="N1529" s="123"/>
      <c r="O1529" s="122"/>
    </row>
    <row r="1530" spans="1:15" s="166" customFormat="1" x14ac:dyDescent="0.3">
      <c r="A1530" s="113">
        <f t="shared" si="46"/>
        <v>1521</v>
      </c>
      <c r="B1530" s="114"/>
      <c r="C1530" s="115"/>
      <c r="D1530" s="116"/>
      <c r="E1530" s="117"/>
      <c r="F1530" s="118"/>
      <c r="G1530" s="105" t="str">
        <f t="shared" si="47"/>
        <v/>
      </c>
      <c r="H1530" s="117"/>
      <c r="I1530" s="122"/>
      <c r="J1530" s="165"/>
      <c r="K1530" s="122"/>
      <c r="L1530" s="120"/>
      <c r="M1530" s="120"/>
      <c r="N1530" s="123"/>
      <c r="O1530" s="122"/>
    </row>
    <row r="1531" spans="1:15" s="166" customFormat="1" x14ac:dyDescent="0.3">
      <c r="A1531" s="113">
        <f t="shared" si="46"/>
        <v>1522</v>
      </c>
      <c r="B1531" s="114"/>
      <c r="C1531" s="115"/>
      <c r="D1531" s="116"/>
      <c r="E1531" s="117"/>
      <c r="F1531" s="118"/>
      <c r="G1531" s="105" t="str">
        <f t="shared" si="47"/>
        <v/>
      </c>
      <c r="H1531" s="117"/>
      <c r="I1531" s="122"/>
      <c r="J1531" s="165"/>
      <c r="K1531" s="122"/>
      <c r="L1531" s="120"/>
      <c r="M1531" s="120"/>
      <c r="N1531" s="123"/>
      <c r="O1531" s="109"/>
    </row>
    <row r="1532" spans="1:15" s="166" customFormat="1" x14ac:dyDescent="0.3">
      <c r="A1532" s="113">
        <f t="shared" si="46"/>
        <v>1523</v>
      </c>
      <c r="B1532" s="114"/>
      <c r="C1532" s="115"/>
      <c r="D1532" s="116"/>
      <c r="E1532" s="117"/>
      <c r="F1532" s="118"/>
      <c r="G1532" s="105" t="str">
        <f t="shared" si="47"/>
        <v/>
      </c>
      <c r="H1532" s="117"/>
      <c r="I1532" s="122"/>
      <c r="J1532" s="165"/>
      <c r="K1532" s="122"/>
      <c r="L1532" s="120"/>
      <c r="M1532" s="120"/>
      <c r="N1532" s="123"/>
      <c r="O1532" s="122"/>
    </row>
    <row r="1533" spans="1:15" s="166" customFormat="1" x14ac:dyDescent="0.3">
      <c r="A1533" s="113">
        <f t="shared" si="46"/>
        <v>1524</v>
      </c>
      <c r="B1533" s="114"/>
      <c r="C1533" s="115"/>
      <c r="D1533" s="116"/>
      <c r="E1533" s="117"/>
      <c r="F1533" s="118"/>
      <c r="G1533" s="105" t="str">
        <f t="shared" si="47"/>
        <v/>
      </c>
      <c r="H1533" s="117"/>
      <c r="I1533" s="122"/>
      <c r="J1533" s="165"/>
      <c r="K1533" s="122"/>
      <c r="L1533" s="120"/>
      <c r="M1533" s="120"/>
      <c r="N1533" s="123"/>
      <c r="O1533" s="122"/>
    </row>
    <row r="1534" spans="1:15" s="166" customFormat="1" x14ac:dyDescent="0.3">
      <c r="A1534" s="113">
        <f t="shared" si="46"/>
        <v>1525</v>
      </c>
      <c r="B1534" s="114"/>
      <c r="C1534" s="115"/>
      <c r="D1534" s="116"/>
      <c r="E1534" s="117"/>
      <c r="F1534" s="118"/>
      <c r="G1534" s="105" t="str">
        <f t="shared" si="47"/>
        <v/>
      </c>
      <c r="H1534" s="117"/>
      <c r="I1534" s="122"/>
      <c r="J1534" s="165"/>
      <c r="K1534" s="122"/>
      <c r="L1534" s="120"/>
      <c r="M1534" s="120"/>
      <c r="N1534" s="123"/>
      <c r="O1534" s="122"/>
    </row>
    <row r="1535" spans="1:15" s="166" customFormat="1" x14ac:dyDescent="0.3">
      <c r="A1535" s="113">
        <f t="shared" si="46"/>
        <v>1526</v>
      </c>
      <c r="B1535" s="114"/>
      <c r="C1535" s="115"/>
      <c r="D1535" s="116"/>
      <c r="E1535" s="117"/>
      <c r="F1535" s="118"/>
      <c r="G1535" s="105" t="str">
        <f t="shared" si="47"/>
        <v/>
      </c>
      <c r="H1535" s="117"/>
      <c r="I1535" s="122"/>
      <c r="J1535" s="165"/>
      <c r="K1535" s="122"/>
      <c r="L1535" s="120"/>
      <c r="M1535" s="120"/>
      <c r="N1535" s="123"/>
      <c r="O1535" s="122"/>
    </row>
    <row r="1536" spans="1:15" s="166" customFormat="1" x14ac:dyDescent="0.3">
      <c r="A1536" s="113">
        <f t="shared" si="46"/>
        <v>1527</v>
      </c>
      <c r="B1536" s="114"/>
      <c r="C1536" s="115"/>
      <c r="D1536" s="116"/>
      <c r="E1536" s="117"/>
      <c r="F1536" s="118"/>
      <c r="G1536" s="105" t="str">
        <f t="shared" si="47"/>
        <v/>
      </c>
      <c r="H1536" s="117"/>
      <c r="I1536" s="122"/>
      <c r="J1536" s="165"/>
      <c r="K1536" s="122"/>
      <c r="L1536" s="120"/>
      <c r="M1536" s="120"/>
      <c r="N1536" s="123"/>
      <c r="O1536" s="122"/>
    </row>
    <row r="1537" spans="1:15" s="166" customFormat="1" x14ac:dyDescent="0.3">
      <c r="A1537" s="113">
        <f t="shared" si="46"/>
        <v>1528</v>
      </c>
      <c r="B1537" s="114"/>
      <c r="C1537" s="115"/>
      <c r="D1537" s="116"/>
      <c r="E1537" s="117"/>
      <c r="F1537" s="118"/>
      <c r="G1537" s="105" t="str">
        <f t="shared" si="47"/>
        <v/>
      </c>
      <c r="H1537" s="117"/>
      <c r="I1537" s="122"/>
      <c r="J1537" s="165"/>
      <c r="K1537" s="122"/>
      <c r="L1537" s="120"/>
      <c r="M1537" s="120"/>
      <c r="N1537" s="123"/>
      <c r="O1537" s="122"/>
    </row>
    <row r="1538" spans="1:15" s="166" customFormat="1" x14ac:dyDescent="0.3">
      <c r="A1538" s="113">
        <f t="shared" si="46"/>
        <v>1529</v>
      </c>
      <c r="B1538" s="114"/>
      <c r="C1538" s="115"/>
      <c r="D1538" s="116"/>
      <c r="E1538" s="117"/>
      <c r="F1538" s="118"/>
      <c r="G1538" s="105" t="str">
        <f t="shared" si="47"/>
        <v/>
      </c>
      <c r="H1538" s="117"/>
      <c r="I1538" s="122"/>
      <c r="J1538" s="165"/>
      <c r="K1538" s="122"/>
      <c r="L1538" s="120"/>
      <c r="M1538" s="120"/>
      <c r="N1538" s="123"/>
      <c r="O1538" s="122"/>
    </row>
    <row r="1539" spans="1:15" s="166" customFormat="1" x14ac:dyDescent="0.3">
      <c r="A1539" s="113">
        <f t="shared" si="46"/>
        <v>1530</v>
      </c>
      <c r="B1539" s="114"/>
      <c r="C1539" s="115"/>
      <c r="D1539" s="116"/>
      <c r="E1539" s="117"/>
      <c r="F1539" s="118"/>
      <c r="G1539" s="105" t="str">
        <f t="shared" si="47"/>
        <v/>
      </c>
      <c r="H1539" s="117"/>
      <c r="I1539" s="122"/>
      <c r="J1539" s="165"/>
      <c r="K1539" s="122"/>
      <c r="L1539" s="120"/>
      <c r="M1539" s="120"/>
      <c r="N1539" s="123"/>
      <c r="O1539" s="122"/>
    </row>
    <row r="1540" spans="1:15" s="166" customFormat="1" x14ac:dyDescent="0.3">
      <c r="A1540" s="113">
        <f t="shared" si="46"/>
        <v>1531</v>
      </c>
      <c r="B1540" s="114"/>
      <c r="C1540" s="115"/>
      <c r="D1540" s="116"/>
      <c r="E1540" s="117"/>
      <c r="F1540" s="118"/>
      <c r="G1540" s="105" t="str">
        <f t="shared" si="47"/>
        <v/>
      </c>
      <c r="H1540" s="117"/>
      <c r="I1540" s="122"/>
      <c r="J1540" s="165"/>
      <c r="K1540" s="122"/>
      <c r="L1540" s="120"/>
      <c r="M1540" s="120"/>
      <c r="N1540" s="123"/>
      <c r="O1540" s="122"/>
    </row>
    <row r="1541" spans="1:15" s="166" customFormat="1" x14ac:dyDescent="0.3">
      <c r="A1541" s="113">
        <f t="shared" si="46"/>
        <v>1532</v>
      </c>
      <c r="B1541" s="114"/>
      <c r="C1541" s="115"/>
      <c r="D1541" s="116"/>
      <c r="E1541" s="117"/>
      <c r="F1541" s="118"/>
      <c r="G1541" s="105" t="str">
        <f t="shared" si="47"/>
        <v/>
      </c>
      <c r="H1541" s="117"/>
      <c r="I1541" s="122"/>
      <c r="J1541" s="165"/>
      <c r="K1541" s="122"/>
      <c r="L1541" s="120"/>
      <c r="M1541" s="120"/>
      <c r="N1541" s="123"/>
      <c r="O1541" s="122"/>
    </row>
    <row r="1542" spans="1:15" s="166" customFormat="1" x14ac:dyDescent="0.3">
      <c r="A1542" s="113">
        <f t="shared" si="46"/>
        <v>1533</v>
      </c>
      <c r="B1542" s="114"/>
      <c r="C1542" s="115"/>
      <c r="D1542" s="116"/>
      <c r="E1542" s="117"/>
      <c r="F1542" s="118"/>
      <c r="G1542" s="105" t="str">
        <f t="shared" si="47"/>
        <v/>
      </c>
      <c r="H1542" s="117"/>
      <c r="I1542" s="122"/>
      <c r="J1542" s="165"/>
      <c r="K1542" s="122"/>
      <c r="L1542" s="120"/>
      <c r="M1542" s="120"/>
      <c r="N1542" s="123"/>
      <c r="O1542" s="122"/>
    </row>
    <row r="1543" spans="1:15" s="166" customFormat="1" x14ac:dyDescent="0.3">
      <c r="A1543" s="113">
        <f t="shared" si="46"/>
        <v>1534</v>
      </c>
      <c r="B1543" s="114"/>
      <c r="C1543" s="115"/>
      <c r="D1543" s="116"/>
      <c r="E1543" s="117"/>
      <c r="F1543" s="118"/>
      <c r="G1543" s="105" t="str">
        <f t="shared" si="47"/>
        <v/>
      </c>
      <c r="H1543" s="117"/>
      <c r="I1543" s="122"/>
      <c r="J1543" s="165"/>
      <c r="K1543" s="122"/>
      <c r="L1543" s="120"/>
      <c r="M1543" s="120"/>
      <c r="N1543" s="123"/>
      <c r="O1543" s="122"/>
    </row>
    <row r="1544" spans="1:15" s="166" customFormat="1" x14ac:dyDescent="0.3">
      <c r="A1544" s="113">
        <f t="shared" si="46"/>
        <v>1535</v>
      </c>
      <c r="B1544" s="114"/>
      <c r="C1544" s="115"/>
      <c r="D1544" s="116"/>
      <c r="E1544" s="117"/>
      <c r="F1544" s="118"/>
      <c r="G1544" s="105" t="str">
        <f t="shared" si="47"/>
        <v/>
      </c>
      <c r="H1544" s="117"/>
      <c r="I1544" s="122"/>
      <c r="J1544" s="165"/>
      <c r="K1544" s="122"/>
      <c r="L1544" s="120"/>
      <c r="M1544" s="120"/>
      <c r="N1544" s="123"/>
      <c r="O1544" s="122"/>
    </row>
    <row r="1545" spans="1:15" s="166" customFormat="1" x14ac:dyDescent="0.3">
      <c r="A1545" s="113">
        <f t="shared" si="46"/>
        <v>1536</v>
      </c>
      <c r="B1545" s="114"/>
      <c r="C1545" s="115"/>
      <c r="D1545" s="116"/>
      <c r="E1545" s="117"/>
      <c r="F1545" s="118"/>
      <c r="G1545" s="105" t="str">
        <f t="shared" si="47"/>
        <v/>
      </c>
      <c r="H1545" s="117"/>
      <c r="I1545" s="122"/>
      <c r="J1545" s="165"/>
      <c r="K1545" s="122"/>
      <c r="L1545" s="120"/>
      <c r="M1545" s="120"/>
      <c r="N1545" s="123"/>
      <c r="O1545" s="109"/>
    </row>
    <row r="1546" spans="1:15" s="166" customFormat="1" x14ac:dyDescent="0.3">
      <c r="A1546" s="113">
        <f t="shared" si="46"/>
        <v>1537</v>
      </c>
      <c r="B1546" s="114"/>
      <c r="C1546" s="115"/>
      <c r="D1546" s="116"/>
      <c r="E1546" s="117"/>
      <c r="F1546" s="118"/>
      <c r="G1546" s="105" t="str">
        <f t="shared" si="47"/>
        <v/>
      </c>
      <c r="H1546" s="117"/>
      <c r="I1546" s="122"/>
      <c r="J1546" s="165"/>
      <c r="K1546" s="122"/>
      <c r="L1546" s="120"/>
      <c r="M1546" s="120"/>
      <c r="N1546" s="123"/>
      <c r="O1546" s="122"/>
    </row>
    <row r="1547" spans="1:15" s="166" customFormat="1" x14ac:dyDescent="0.3">
      <c r="A1547" s="113">
        <f t="shared" ref="A1547:A1610" si="48">A1546+1</f>
        <v>1538</v>
      </c>
      <c r="B1547" s="114"/>
      <c r="C1547" s="115"/>
      <c r="D1547" s="116"/>
      <c r="E1547" s="117"/>
      <c r="F1547" s="118"/>
      <c r="G1547" s="105" t="str">
        <f t="shared" ref="G1547:G1610" si="49">IF(E1547&lt;&gt;"",IF(D1547&lt;&gt;"",D1547&amp;"-"&amp;E1547&amp;"-"&amp;TEXT(F1547,"000"),E1547&amp;"-"&amp;TEXT(F1547,"000")),"")</f>
        <v/>
      </c>
      <c r="H1547" s="117"/>
      <c r="I1547" s="122"/>
      <c r="J1547" s="165"/>
      <c r="K1547" s="122"/>
      <c r="L1547" s="120"/>
      <c r="M1547" s="120"/>
      <c r="N1547" s="123"/>
      <c r="O1547" s="122"/>
    </row>
    <row r="1548" spans="1:15" s="166" customFormat="1" x14ac:dyDescent="0.3">
      <c r="A1548" s="113">
        <f t="shared" si="48"/>
        <v>1539</v>
      </c>
      <c r="B1548" s="114"/>
      <c r="C1548" s="115"/>
      <c r="D1548" s="116"/>
      <c r="E1548" s="117"/>
      <c r="F1548" s="118"/>
      <c r="G1548" s="105" t="str">
        <f t="shared" si="49"/>
        <v/>
      </c>
      <c r="H1548" s="117"/>
      <c r="I1548" s="122"/>
      <c r="J1548" s="165"/>
      <c r="K1548" s="122"/>
      <c r="L1548" s="120"/>
      <c r="M1548" s="120"/>
      <c r="N1548" s="123"/>
      <c r="O1548" s="109"/>
    </row>
    <row r="1549" spans="1:15" s="166" customFormat="1" x14ac:dyDescent="0.3">
      <c r="A1549" s="113">
        <f t="shared" si="48"/>
        <v>1540</v>
      </c>
      <c r="B1549" s="114"/>
      <c r="C1549" s="115"/>
      <c r="D1549" s="116"/>
      <c r="E1549" s="117"/>
      <c r="F1549" s="118"/>
      <c r="G1549" s="105" t="str">
        <f t="shared" si="49"/>
        <v/>
      </c>
      <c r="H1549" s="117"/>
      <c r="I1549" s="122"/>
      <c r="J1549" s="165"/>
      <c r="K1549" s="122"/>
      <c r="L1549" s="120"/>
      <c r="M1549" s="120"/>
      <c r="N1549" s="123"/>
      <c r="O1549" s="109"/>
    </row>
    <row r="1550" spans="1:15" s="166" customFormat="1" x14ac:dyDescent="0.3">
      <c r="A1550" s="113">
        <f t="shared" si="48"/>
        <v>1541</v>
      </c>
      <c r="B1550" s="114"/>
      <c r="C1550" s="115"/>
      <c r="D1550" s="116"/>
      <c r="E1550" s="117"/>
      <c r="F1550" s="118"/>
      <c r="G1550" s="105" t="str">
        <f t="shared" si="49"/>
        <v/>
      </c>
      <c r="H1550" s="117"/>
      <c r="I1550" s="122"/>
      <c r="J1550" s="165"/>
      <c r="K1550" s="122"/>
      <c r="L1550" s="120"/>
      <c r="M1550" s="120"/>
      <c r="N1550" s="123"/>
      <c r="O1550" s="109"/>
    </row>
    <row r="1551" spans="1:15" s="166" customFormat="1" x14ac:dyDescent="0.3">
      <c r="A1551" s="113">
        <f t="shared" si="48"/>
        <v>1542</v>
      </c>
      <c r="B1551" s="114"/>
      <c r="C1551" s="115"/>
      <c r="D1551" s="116"/>
      <c r="E1551" s="117"/>
      <c r="F1551" s="118"/>
      <c r="G1551" s="105" t="str">
        <f t="shared" si="49"/>
        <v/>
      </c>
      <c r="H1551" s="117"/>
      <c r="I1551" s="122"/>
      <c r="J1551" s="165"/>
      <c r="K1551" s="122"/>
      <c r="L1551" s="120"/>
      <c r="M1551" s="120"/>
      <c r="N1551" s="123"/>
      <c r="O1551" s="109"/>
    </row>
    <row r="1552" spans="1:15" s="166" customFormat="1" x14ac:dyDescent="0.3">
      <c r="A1552" s="113">
        <f t="shared" si="48"/>
        <v>1543</v>
      </c>
      <c r="B1552" s="114"/>
      <c r="C1552" s="115"/>
      <c r="D1552" s="116"/>
      <c r="E1552" s="117"/>
      <c r="F1552" s="118"/>
      <c r="G1552" s="105" t="str">
        <f t="shared" si="49"/>
        <v/>
      </c>
      <c r="H1552" s="117"/>
      <c r="I1552" s="122"/>
      <c r="J1552" s="165"/>
      <c r="K1552" s="122"/>
      <c r="L1552" s="120"/>
      <c r="M1552" s="120"/>
      <c r="N1552" s="123"/>
      <c r="O1552" s="109"/>
    </row>
    <row r="1553" spans="1:15" s="166" customFormat="1" x14ac:dyDescent="0.3">
      <c r="A1553" s="113">
        <f t="shared" si="48"/>
        <v>1544</v>
      </c>
      <c r="B1553" s="114"/>
      <c r="C1553" s="115"/>
      <c r="D1553" s="116"/>
      <c r="E1553" s="117"/>
      <c r="F1553" s="118"/>
      <c r="G1553" s="105" t="str">
        <f t="shared" si="49"/>
        <v/>
      </c>
      <c r="H1553" s="117"/>
      <c r="I1553" s="122"/>
      <c r="J1553" s="165"/>
      <c r="K1553" s="122"/>
      <c r="L1553" s="120"/>
      <c r="M1553" s="120"/>
      <c r="N1553" s="123"/>
      <c r="O1553" s="122"/>
    </row>
    <row r="1554" spans="1:15" s="166" customFormat="1" x14ac:dyDescent="0.3">
      <c r="A1554" s="113">
        <f t="shared" si="48"/>
        <v>1545</v>
      </c>
      <c r="B1554" s="114"/>
      <c r="C1554" s="115"/>
      <c r="D1554" s="116"/>
      <c r="E1554" s="117"/>
      <c r="F1554" s="118"/>
      <c r="G1554" s="105" t="str">
        <f t="shared" si="49"/>
        <v/>
      </c>
      <c r="H1554" s="117"/>
      <c r="I1554" s="122"/>
      <c r="J1554" s="165"/>
      <c r="K1554" s="122"/>
      <c r="L1554" s="120"/>
      <c r="M1554" s="120"/>
      <c r="N1554" s="123"/>
      <c r="O1554" s="122"/>
    </row>
    <row r="1555" spans="1:15" s="166" customFormat="1" x14ac:dyDescent="0.3">
      <c r="A1555" s="113">
        <f t="shared" si="48"/>
        <v>1546</v>
      </c>
      <c r="B1555" s="114"/>
      <c r="C1555" s="115"/>
      <c r="D1555" s="116"/>
      <c r="E1555" s="117"/>
      <c r="F1555" s="118"/>
      <c r="G1555" s="105" t="str">
        <f t="shared" si="49"/>
        <v/>
      </c>
      <c r="H1555" s="117"/>
      <c r="I1555" s="122"/>
      <c r="J1555" s="165"/>
      <c r="K1555" s="122"/>
      <c r="L1555" s="120"/>
      <c r="M1555" s="120"/>
      <c r="N1555" s="123"/>
      <c r="O1555" s="122"/>
    </row>
    <row r="1556" spans="1:15" s="166" customFormat="1" x14ac:dyDescent="0.3">
      <c r="A1556" s="113">
        <f t="shared" si="48"/>
        <v>1547</v>
      </c>
      <c r="B1556" s="114"/>
      <c r="C1556" s="115"/>
      <c r="D1556" s="116"/>
      <c r="E1556" s="117"/>
      <c r="F1556" s="118"/>
      <c r="G1556" s="105" t="str">
        <f t="shared" si="49"/>
        <v/>
      </c>
      <c r="H1556" s="117"/>
      <c r="I1556" s="122"/>
      <c r="J1556" s="165"/>
      <c r="K1556" s="122"/>
      <c r="L1556" s="120"/>
      <c r="M1556" s="120"/>
      <c r="N1556" s="123"/>
      <c r="O1556" s="109"/>
    </row>
    <row r="1557" spans="1:15" s="166" customFormat="1" x14ac:dyDescent="0.3">
      <c r="A1557" s="113">
        <f t="shared" si="48"/>
        <v>1548</v>
      </c>
      <c r="B1557" s="114"/>
      <c r="C1557" s="115"/>
      <c r="D1557" s="116"/>
      <c r="E1557" s="117"/>
      <c r="F1557" s="118"/>
      <c r="G1557" s="105" t="str">
        <f t="shared" si="49"/>
        <v/>
      </c>
      <c r="H1557" s="117"/>
      <c r="I1557" s="122"/>
      <c r="J1557" s="165"/>
      <c r="K1557" s="122"/>
      <c r="L1557" s="120"/>
      <c r="M1557" s="120"/>
      <c r="N1557" s="123"/>
      <c r="O1557" s="109"/>
    </row>
    <row r="1558" spans="1:15" s="166" customFormat="1" x14ac:dyDescent="0.3">
      <c r="A1558" s="113">
        <f t="shared" si="48"/>
        <v>1549</v>
      </c>
      <c r="B1558" s="114"/>
      <c r="C1558" s="115"/>
      <c r="D1558" s="116"/>
      <c r="E1558" s="117"/>
      <c r="F1558" s="118"/>
      <c r="G1558" s="105" t="str">
        <f t="shared" si="49"/>
        <v/>
      </c>
      <c r="H1558" s="117"/>
      <c r="I1558" s="122"/>
      <c r="J1558" s="165"/>
      <c r="K1558" s="122"/>
      <c r="L1558" s="120"/>
      <c r="M1558" s="120"/>
      <c r="N1558" s="123"/>
      <c r="O1558" s="109"/>
    </row>
    <row r="1559" spans="1:15" s="166" customFormat="1" x14ac:dyDescent="0.3">
      <c r="A1559" s="113">
        <f t="shared" si="48"/>
        <v>1550</v>
      </c>
      <c r="B1559" s="114"/>
      <c r="C1559" s="115"/>
      <c r="D1559" s="116"/>
      <c r="E1559" s="117"/>
      <c r="F1559" s="118"/>
      <c r="G1559" s="105" t="str">
        <f t="shared" si="49"/>
        <v/>
      </c>
      <c r="H1559" s="117"/>
      <c r="I1559" s="122"/>
      <c r="J1559" s="165"/>
      <c r="K1559" s="122"/>
      <c r="L1559" s="120"/>
      <c r="M1559" s="120"/>
      <c r="N1559" s="123"/>
      <c r="O1559" s="122"/>
    </row>
    <row r="1560" spans="1:15" s="166" customFormat="1" x14ac:dyDescent="0.3">
      <c r="A1560" s="113">
        <f t="shared" si="48"/>
        <v>1551</v>
      </c>
      <c r="B1560" s="114"/>
      <c r="C1560" s="115"/>
      <c r="D1560" s="116"/>
      <c r="E1560" s="117"/>
      <c r="F1560" s="118"/>
      <c r="G1560" s="105" t="str">
        <f t="shared" si="49"/>
        <v/>
      </c>
      <c r="H1560" s="117"/>
      <c r="I1560" s="122"/>
      <c r="J1560" s="165"/>
      <c r="K1560" s="122"/>
      <c r="L1560" s="120"/>
      <c r="M1560" s="120"/>
      <c r="N1560" s="123"/>
      <c r="O1560" s="122"/>
    </row>
    <row r="1561" spans="1:15" s="166" customFormat="1" x14ac:dyDescent="0.3">
      <c r="A1561" s="113">
        <f t="shared" si="48"/>
        <v>1552</v>
      </c>
      <c r="B1561" s="114"/>
      <c r="C1561" s="115"/>
      <c r="D1561" s="116"/>
      <c r="E1561" s="117"/>
      <c r="F1561" s="118"/>
      <c r="G1561" s="105" t="str">
        <f t="shared" si="49"/>
        <v/>
      </c>
      <c r="H1561" s="117"/>
      <c r="I1561" s="122"/>
      <c r="J1561" s="165"/>
      <c r="K1561" s="122"/>
      <c r="L1561" s="120"/>
      <c r="M1561" s="120"/>
      <c r="N1561" s="123"/>
      <c r="O1561" s="109"/>
    </row>
    <row r="1562" spans="1:15" s="166" customFormat="1" x14ac:dyDescent="0.3">
      <c r="A1562" s="113">
        <f t="shared" si="48"/>
        <v>1553</v>
      </c>
      <c r="B1562" s="114"/>
      <c r="C1562" s="115"/>
      <c r="D1562" s="116"/>
      <c r="E1562" s="117"/>
      <c r="F1562" s="118"/>
      <c r="G1562" s="105" t="str">
        <f t="shared" si="49"/>
        <v/>
      </c>
      <c r="H1562" s="117"/>
      <c r="I1562" s="122"/>
      <c r="J1562" s="165"/>
      <c r="K1562" s="122"/>
      <c r="L1562" s="120"/>
      <c r="M1562" s="120"/>
      <c r="N1562" s="123"/>
      <c r="O1562" s="109"/>
    </row>
    <row r="1563" spans="1:15" s="166" customFormat="1" x14ac:dyDescent="0.3">
      <c r="A1563" s="113">
        <f t="shared" si="48"/>
        <v>1554</v>
      </c>
      <c r="B1563" s="114"/>
      <c r="C1563" s="115"/>
      <c r="D1563" s="116"/>
      <c r="E1563" s="117"/>
      <c r="F1563" s="118"/>
      <c r="G1563" s="105" t="str">
        <f t="shared" si="49"/>
        <v/>
      </c>
      <c r="H1563" s="117"/>
      <c r="I1563" s="122"/>
      <c r="J1563" s="165"/>
      <c r="K1563" s="122"/>
      <c r="L1563" s="120"/>
      <c r="M1563" s="120"/>
      <c r="N1563" s="123"/>
      <c r="O1563" s="109"/>
    </row>
    <row r="1564" spans="1:15" s="166" customFormat="1" x14ac:dyDescent="0.3">
      <c r="A1564" s="113">
        <f t="shared" si="48"/>
        <v>1555</v>
      </c>
      <c r="B1564" s="114"/>
      <c r="C1564" s="115"/>
      <c r="D1564" s="116"/>
      <c r="E1564" s="117"/>
      <c r="F1564" s="118"/>
      <c r="G1564" s="105" t="str">
        <f t="shared" si="49"/>
        <v/>
      </c>
      <c r="H1564" s="117"/>
      <c r="I1564" s="122"/>
      <c r="J1564" s="165"/>
      <c r="K1564" s="122"/>
      <c r="L1564" s="120"/>
      <c r="M1564" s="120"/>
      <c r="N1564" s="123"/>
      <c r="O1564" s="109"/>
    </row>
    <row r="1565" spans="1:15" s="166" customFormat="1" x14ac:dyDescent="0.3">
      <c r="A1565" s="113">
        <f t="shared" si="48"/>
        <v>1556</v>
      </c>
      <c r="B1565" s="114"/>
      <c r="C1565" s="115"/>
      <c r="D1565" s="116"/>
      <c r="E1565" s="117"/>
      <c r="F1565" s="118"/>
      <c r="G1565" s="105" t="str">
        <f t="shared" si="49"/>
        <v/>
      </c>
      <c r="H1565" s="117"/>
      <c r="I1565" s="122"/>
      <c r="J1565" s="165"/>
      <c r="K1565" s="122"/>
      <c r="L1565" s="120"/>
      <c r="M1565" s="120"/>
      <c r="N1565" s="123"/>
      <c r="O1565" s="109"/>
    </row>
    <row r="1566" spans="1:15" s="166" customFormat="1" x14ac:dyDescent="0.3">
      <c r="A1566" s="113">
        <f t="shared" si="48"/>
        <v>1557</v>
      </c>
      <c r="B1566" s="114"/>
      <c r="C1566" s="115"/>
      <c r="D1566" s="116"/>
      <c r="E1566" s="117"/>
      <c r="F1566" s="118"/>
      <c r="G1566" s="105" t="str">
        <f t="shared" si="49"/>
        <v/>
      </c>
      <c r="H1566" s="117"/>
      <c r="I1566" s="122"/>
      <c r="J1566" s="165"/>
      <c r="K1566" s="122"/>
      <c r="L1566" s="120"/>
      <c r="M1566" s="120"/>
      <c r="N1566" s="123"/>
      <c r="O1566" s="109"/>
    </row>
    <row r="1567" spans="1:15" s="166" customFormat="1" x14ac:dyDescent="0.3">
      <c r="A1567" s="113">
        <f t="shared" si="48"/>
        <v>1558</v>
      </c>
      <c r="B1567" s="114"/>
      <c r="C1567" s="115"/>
      <c r="D1567" s="116"/>
      <c r="E1567" s="117"/>
      <c r="F1567" s="118"/>
      <c r="G1567" s="105" t="str">
        <f t="shared" si="49"/>
        <v/>
      </c>
      <c r="H1567" s="117"/>
      <c r="I1567" s="122"/>
      <c r="J1567" s="165"/>
      <c r="K1567" s="122"/>
      <c r="L1567" s="120"/>
      <c r="M1567" s="120"/>
      <c r="N1567" s="123"/>
      <c r="O1567" s="122"/>
    </row>
    <row r="1568" spans="1:15" s="166" customFormat="1" x14ac:dyDescent="0.3">
      <c r="A1568" s="113">
        <f t="shared" si="48"/>
        <v>1559</v>
      </c>
      <c r="B1568" s="114"/>
      <c r="C1568" s="115"/>
      <c r="D1568" s="116"/>
      <c r="E1568" s="117"/>
      <c r="F1568" s="118"/>
      <c r="G1568" s="105" t="str">
        <f t="shared" si="49"/>
        <v/>
      </c>
      <c r="H1568" s="117"/>
      <c r="I1568" s="122"/>
      <c r="J1568" s="165"/>
      <c r="K1568" s="122"/>
      <c r="L1568" s="120"/>
      <c r="M1568" s="120"/>
      <c r="N1568" s="123"/>
      <c r="O1568" s="109"/>
    </row>
    <row r="1569" spans="1:15" s="166" customFormat="1" x14ac:dyDescent="0.3">
      <c r="A1569" s="113">
        <f t="shared" si="48"/>
        <v>1560</v>
      </c>
      <c r="B1569" s="114"/>
      <c r="C1569" s="115"/>
      <c r="D1569" s="116"/>
      <c r="E1569" s="117"/>
      <c r="F1569" s="118"/>
      <c r="G1569" s="105" t="str">
        <f t="shared" si="49"/>
        <v/>
      </c>
      <c r="H1569" s="117"/>
      <c r="I1569" s="122"/>
      <c r="J1569" s="165"/>
      <c r="K1569" s="122"/>
      <c r="L1569" s="120"/>
      <c r="M1569" s="120"/>
      <c r="N1569" s="123"/>
      <c r="O1569" s="122"/>
    </row>
    <row r="1570" spans="1:15" s="166" customFormat="1" x14ac:dyDescent="0.3">
      <c r="A1570" s="113">
        <f t="shared" si="48"/>
        <v>1561</v>
      </c>
      <c r="B1570" s="114"/>
      <c r="C1570" s="115"/>
      <c r="D1570" s="116"/>
      <c r="E1570" s="117"/>
      <c r="F1570" s="118"/>
      <c r="G1570" s="105" t="str">
        <f t="shared" si="49"/>
        <v/>
      </c>
      <c r="H1570" s="117"/>
      <c r="I1570" s="122"/>
      <c r="J1570" s="165"/>
      <c r="K1570" s="122"/>
      <c r="L1570" s="120"/>
      <c r="M1570" s="120"/>
      <c r="N1570" s="123"/>
      <c r="O1570" s="109"/>
    </row>
    <row r="1571" spans="1:15" s="166" customFormat="1" x14ac:dyDescent="0.3">
      <c r="A1571" s="113">
        <f t="shared" si="48"/>
        <v>1562</v>
      </c>
      <c r="B1571" s="114"/>
      <c r="C1571" s="115"/>
      <c r="D1571" s="116"/>
      <c r="E1571" s="117"/>
      <c r="F1571" s="118"/>
      <c r="G1571" s="105" t="str">
        <f t="shared" si="49"/>
        <v/>
      </c>
      <c r="H1571" s="117"/>
      <c r="I1571" s="122"/>
      <c r="J1571" s="165"/>
      <c r="K1571" s="122"/>
      <c r="L1571" s="120"/>
      <c r="M1571" s="120"/>
      <c r="N1571" s="123"/>
      <c r="O1571" s="122"/>
    </row>
    <row r="1572" spans="1:15" s="166" customFormat="1" x14ac:dyDescent="0.3">
      <c r="A1572" s="113">
        <f t="shared" si="48"/>
        <v>1563</v>
      </c>
      <c r="B1572" s="114"/>
      <c r="C1572" s="115"/>
      <c r="D1572" s="116"/>
      <c r="E1572" s="117"/>
      <c r="F1572" s="118"/>
      <c r="G1572" s="105" t="str">
        <f t="shared" si="49"/>
        <v/>
      </c>
      <c r="H1572" s="117"/>
      <c r="I1572" s="122"/>
      <c r="J1572" s="165"/>
      <c r="K1572" s="122"/>
      <c r="L1572" s="120"/>
      <c r="M1572" s="120"/>
      <c r="N1572" s="123"/>
      <c r="O1572" s="122"/>
    </row>
    <row r="1573" spans="1:15" s="166" customFormat="1" x14ac:dyDescent="0.3">
      <c r="A1573" s="113">
        <f t="shared" si="48"/>
        <v>1564</v>
      </c>
      <c r="B1573" s="114"/>
      <c r="C1573" s="115"/>
      <c r="D1573" s="116"/>
      <c r="E1573" s="117"/>
      <c r="F1573" s="118"/>
      <c r="G1573" s="105" t="str">
        <f t="shared" si="49"/>
        <v/>
      </c>
      <c r="H1573" s="117"/>
      <c r="I1573" s="122"/>
      <c r="J1573" s="165"/>
      <c r="K1573" s="122"/>
      <c r="L1573" s="120"/>
      <c r="M1573" s="120"/>
      <c r="N1573" s="123"/>
      <c r="O1573" s="109"/>
    </row>
    <row r="1574" spans="1:15" s="166" customFormat="1" x14ac:dyDescent="0.3">
      <c r="A1574" s="113">
        <f t="shared" si="48"/>
        <v>1565</v>
      </c>
      <c r="B1574" s="114"/>
      <c r="C1574" s="115"/>
      <c r="D1574" s="116"/>
      <c r="E1574" s="117"/>
      <c r="F1574" s="118"/>
      <c r="G1574" s="105" t="str">
        <f t="shared" si="49"/>
        <v/>
      </c>
      <c r="H1574" s="117"/>
      <c r="I1574" s="122"/>
      <c r="J1574" s="165"/>
      <c r="K1574" s="122"/>
      <c r="L1574" s="120"/>
      <c r="M1574" s="120"/>
      <c r="N1574" s="123"/>
      <c r="O1574" s="109"/>
    </row>
    <row r="1575" spans="1:15" s="166" customFormat="1" x14ac:dyDescent="0.3">
      <c r="A1575" s="113">
        <f t="shared" si="48"/>
        <v>1566</v>
      </c>
      <c r="B1575" s="114"/>
      <c r="C1575" s="115"/>
      <c r="D1575" s="116"/>
      <c r="E1575" s="117"/>
      <c r="F1575" s="118"/>
      <c r="G1575" s="105" t="str">
        <f t="shared" si="49"/>
        <v/>
      </c>
      <c r="H1575" s="117"/>
      <c r="I1575" s="122"/>
      <c r="J1575" s="165"/>
      <c r="K1575" s="122"/>
      <c r="L1575" s="120"/>
      <c r="M1575" s="120"/>
      <c r="N1575" s="123"/>
      <c r="O1575" s="109"/>
    </row>
    <row r="1576" spans="1:15" s="166" customFormat="1" x14ac:dyDescent="0.3">
      <c r="A1576" s="113">
        <f t="shared" si="48"/>
        <v>1567</v>
      </c>
      <c r="B1576" s="114"/>
      <c r="C1576" s="115"/>
      <c r="D1576" s="116"/>
      <c r="E1576" s="117"/>
      <c r="F1576" s="118"/>
      <c r="G1576" s="105" t="str">
        <f t="shared" si="49"/>
        <v/>
      </c>
      <c r="H1576" s="117"/>
      <c r="I1576" s="122"/>
      <c r="J1576" s="165"/>
      <c r="K1576" s="122"/>
      <c r="L1576" s="120"/>
      <c r="M1576" s="120"/>
      <c r="N1576" s="123"/>
      <c r="O1576" s="109"/>
    </row>
    <row r="1577" spans="1:15" s="166" customFormat="1" x14ac:dyDescent="0.3">
      <c r="A1577" s="113">
        <f t="shared" si="48"/>
        <v>1568</v>
      </c>
      <c r="B1577" s="114"/>
      <c r="C1577" s="115"/>
      <c r="D1577" s="116"/>
      <c r="E1577" s="117"/>
      <c r="F1577" s="118"/>
      <c r="G1577" s="105" t="str">
        <f t="shared" si="49"/>
        <v/>
      </c>
      <c r="H1577" s="117"/>
      <c r="I1577" s="122"/>
      <c r="J1577" s="165"/>
      <c r="K1577" s="122"/>
      <c r="L1577" s="120"/>
      <c r="M1577" s="120"/>
      <c r="N1577" s="123"/>
      <c r="O1577" s="109"/>
    </row>
    <row r="1578" spans="1:15" s="166" customFormat="1" x14ac:dyDescent="0.3">
      <c r="A1578" s="113">
        <f t="shared" si="48"/>
        <v>1569</v>
      </c>
      <c r="B1578" s="114"/>
      <c r="C1578" s="115"/>
      <c r="D1578" s="116"/>
      <c r="E1578" s="117"/>
      <c r="F1578" s="118"/>
      <c r="G1578" s="105" t="str">
        <f t="shared" si="49"/>
        <v/>
      </c>
      <c r="H1578" s="117"/>
      <c r="I1578" s="122"/>
      <c r="J1578" s="165"/>
      <c r="K1578" s="122"/>
      <c r="L1578" s="120"/>
      <c r="M1578" s="120"/>
      <c r="N1578" s="123"/>
      <c r="O1578" s="122"/>
    </row>
    <row r="1579" spans="1:15" s="166" customFormat="1" x14ac:dyDescent="0.3">
      <c r="A1579" s="113">
        <f t="shared" si="48"/>
        <v>1570</v>
      </c>
      <c r="B1579" s="114"/>
      <c r="C1579" s="115"/>
      <c r="D1579" s="116"/>
      <c r="E1579" s="117"/>
      <c r="F1579" s="118"/>
      <c r="G1579" s="105" t="str">
        <f t="shared" si="49"/>
        <v/>
      </c>
      <c r="H1579" s="117"/>
      <c r="I1579" s="122"/>
      <c r="J1579" s="165"/>
      <c r="K1579" s="122"/>
      <c r="L1579" s="120"/>
      <c r="M1579" s="120"/>
      <c r="N1579" s="123"/>
      <c r="O1579" s="122"/>
    </row>
    <row r="1580" spans="1:15" s="166" customFormat="1" x14ac:dyDescent="0.3">
      <c r="A1580" s="113">
        <f t="shared" si="48"/>
        <v>1571</v>
      </c>
      <c r="B1580" s="114"/>
      <c r="C1580" s="115"/>
      <c r="D1580" s="116"/>
      <c r="E1580" s="117"/>
      <c r="F1580" s="118"/>
      <c r="G1580" s="105" t="str">
        <f t="shared" si="49"/>
        <v/>
      </c>
      <c r="H1580" s="117"/>
      <c r="I1580" s="122"/>
      <c r="J1580" s="165"/>
      <c r="K1580" s="122"/>
      <c r="L1580" s="120"/>
      <c r="M1580" s="120"/>
      <c r="N1580" s="123"/>
      <c r="O1580" s="122"/>
    </row>
    <row r="1581" spans="1:15" s="166" customFormat="1" x14ac:dyDescent="0.3">
      <c r="A1581" s="113">
        <f t="shared" si="48"/>
        <v>1572</v>
      </c>
      <c r="B1581" s="114"/>
      <c r="C1581" s="115"/>
      <c r="D1581" s="116"/>
      <c r="E1581" s="117"/>
      <c r="F1581" s="118"/>
      <c r="G1581" s="105" t="str">
        <f t="shared" si="49"/>
        <v/>
      </c>
      <c r="H1581" s="117"/>
      <c r="I1581" s="122"/>
      <c r="J1581" s="165"/>
      <c r="K1581" s="122"/>
      <c r="L1581" s="120"/>
      <c r="M1581" s="120"/>
      <c r="N1581" s="123"/>
      <c r="O1581" s="122"/>
    </row>
    <row r="1582" spans="1:15" s="166" customFormat="1" x14ac:dyDescent="0.3">
      <c r="A1582" s="113">
        <f t="shared" si="48"/>
        <v>1573</v>
      </c>
      <c r="B1582" s="114"/>
      <c r="C1582" s="115"/>
      <c r="D1582" s="116"/>
      <c r="E1582" s="117"/>
      <c r="F1582" s="118"/>
      <c r="G1582" s="105" t="str">
        <f t="shared" si="49"/>
        <v/>
      </c>
      <c r="H1582" s="117"/>
      <c r="I1582" s="122"/>
      <c r="J1582" s="165"/>
      <c r="K1582" s="122"/>
      <c r="L1582" s="120"/>
      <c r="M1582" s="120"/>
      <c r="N1582" s="123"/>
      <c r="O1582" s="122"/>
    </row>
    <row r="1583" spans="1:15" s="166" customFormat="1" x14ac:dyDescent="0.3">
      <c r="A1583" s="113">
        <f t="shared" si="48"/>
        <v>1574</v>
      </c>
      <c r="B1583" s="114"/>
      <c r="C1583" s="115"/>
      <c r="D1583" s="116"/>
      <c r="E1583" s="117"/>
      <c r="F1583" s="118"/>
      <c r="G1583" s="105" t="str">
        <f t="shared" si="49"/>
        <v/>
      </c>
      <c r="H1583" s="117"/>
      <c r="I1583" s="122"/>
      <c r="J1583" s="165"/>
      <c r="K1583" s="122"/>
      <c r="L1583" s="120"/>
      <c r="M1583" s="120"/>
      <c r="N1583" s="123"/>
      <c r="O1583" s="122"/>
    </row>
    <row r="1584" spans="1:15" s="166" customFormat="1" x14ac:dyDescent="0.3">
      <c r="A1584" s="113">
        <f t="shared" si="48"/>
        <v>1575</v>
      </c>
      <c r="B1584" s="114"/>
      <c r="C1584" s="115"/>
      <c r="D1584" s="116"/>
      <c r="E1584" s="117"/>
      <c r="F1584" s="118"/>
      <c r="G1584" s="105" t="str">
        <f t="shared" si="49"/>
        <v/>
      </c>
      <c r="H1584" s="117"/>
      <c r="I1584" s="122"/>
      <c r="J1584" s="165"/>
      <c r="K1584" s="122"/>
      <c r="L1584" s="120"/>
      <c r="M1584" s="120"/>
      <c r="N1584" s="123"/>
      <c r="O1584" s="122"/>
    </row>
    <row r="1585" spans="1:15" s="166" customFormat="1" x14ac:dyDescent="0.3">
      <c r="A1585" s="113">
        <f t="shared" si="48"/>
        <v>1576</v>
      </c>
      <c r="B1585" s="114"/>
      <c r="C1585" s="115"/>
      <c r="D1585" s="116"/>
      <c r="E1585" s="117"/>
      <c r="F1585" s="118"/>
      <c r="G1585" s="105" t="str">
        <f t="shared" si="49"/>
        <v/>
      </c>
      <c r="H1585" s="117"/>
      <c r="I1585" s="122"/>
      <c r="J1585" s="165"/>
      <c r="K1585" s="122"/>
      <c r="L1585" s="120"/>
      <c r="M1585" s="120"/>
      <c r="N1585" s="123"/>
      <c r="O1585" s="122"/>
    </row>
    <row r="1586" spans="1:15" s="166" customFormat="1" x14ac:dyDescent="0.3">
      <c r="A1586" s="113">
        <f t="shared" si="48"/>
        <v>1577</v>
      </c>
      <c r="B1586" s="114"/>
      <c r="C1586" s="115"/>
      <c r="D1586" s="116"/>
      <c r="E1586" s="117"/>
      <c r="F1586" s="118"/>
      <c r="G1586" s="105" t="str">
        <f t="shared" si="49"/>
        <v/>
      </c>
      <c r="H1586" s="117"/>
      <c r="I1586" s="122"/>
      <c r="J1586" s="165"/>
      <c r="K1586" s="122"/>
      <c r="L1586" s="120"/>
      <c r="M1586" s="120"/>
      <c r="N1586" s="123"/>
      <c r="O1586" s="109"/>
    </row>
    <row r="1587" spans="1:15" s="166" customFormat="1" x14ac:dyDescent="0.3">
      <c r="A1587" s="113">
        <f t="shared" si="48"/>
        <v>1578</v>
      </c>
      <c r="B1587" s="114"/>
      <c r="C1587" s="115"/>
      <c r="D1587" s="116"/>
      <c r="E1587" s="117"/>
      <c r="F1587" s="118"/>
      <c r="G1587" s="105" t="str">
        <f t="shared" si="49"/>
        <v/>
      </c>
      <c r="H1587" s="117"/>
      <c r="I1587" s="122"/>
      <c r="J1587" s="165"/>
      <c r="K1587" s="122"/>
      <c r="L1587" s="120"/>
      <c r="M1587" s="120"/>
      <c r="N1587" s="123"/>
      <c r="O1587" s="109"/>
    </row>
    <row r="1588" spans="1:15" s="166" customFormat="1" x14ac:dyDescent="0.3">
      <c r="A1588" s="113">
        <f t="shared" si="48"/>
        <v>1579</v>
      </c>
      <c r="B1588" s="114"/>
      <c r="C1588" s="115"/>
      <c r="D1588" s="116"/>
      <c r="E1588" s="117"/>
      <c r="F1588" s="118"/>
      <c r="G1588" s="105" t="str">
        <f t="shared" si="49"/>
        <v/>
      </c>
      <c r="H1588" s="117"/>
      <c r="I1588" s="122"/>
      <c r="J1588" s="165"/>
      <c r="K1588" s="122"/>
      <c r="L1588" s="120"/>
      <c r="M1588" s="120"/>
      <c r="N1588" s="123"/>
      <c r="O1588" s="109"/>
    </row>
    <row r="1589" spans="1:15" s="166" customFormat="1" x14ac:dyDescent="0.3">
      <c r="A1589" s="113">
        <f t="shared" si="48"/>
        <v>1580</v>
      </c>
      <c r="B1589" s="114"/>
      <c r="C1589" s="115"/>
      <c r="D1589" s="116"/>
      <c r="E1589" s="117"/>
      <c r="F1589" s="118"/>
      <c r="G1589" s="105" t="str">
        <f t="shared" si="49"/>
        <v/>
      </c>
      <c r="H1589" s="117"/>
      <c r="I1589" s="122"/>
      <c r="J1589" s="165"/>
      <c r="K1589" s="122"/>
      <c r="L1589" s="120"/>
      <c r="M1589" s="120"/>
      <c r="N1589" s="123"/>
      <c r="O1589" s="122"/>
    </row>
    <row r="1590" spans="1:15" s="166" customFormat="1" x14ac:dyDescent="0.3">
      <c r="A1590" s="113">
        <f t="shared" si="48"/>
        <v>1581</v>
      </c>
      <c r="B1590" s="114"/>
      <c r="C1590" s="115"/>
      <c r="D1590" s="116"/>
      <c r="E1590" s="117"/>
      <c r="F1590" s="118"/>
      <c r="G1590" s="105" t="str">
        <f t="shared" si="49"/>
        <v/>
      </c>
      <c r="H1590" s="117"/>
      <c r="I1590" s="122"/>
      <c r="J1590" s="165"/>
      <c r="K1590" s="122"/>
      <c r="L1590" s="120"/>
      <c r="M1590" s="120"/>
      <c r="N1590" s="123"/>
      <c r="O1590" s="122"/>
    </row>
    <row r="1591" spans="1:15" s="166" customFormat="1" x14ac:dyDescent="0.3">
      <c r="A1591" s="113">
        <f t="shared" si="48"/>
        <v>1582</v>
      </c>
      <c r="B1591" s="114"/>
      <c r="C1591" s="115"/>
      <c r="D1591" s="116"/>
      <c r="E1591" s="117"/>
      <c r="F1591" s="118"/>
      <c r="G1591" s="105" t="str">
        <f t="shared" si="49"/>
        <v/>
      </c>
      <c r="H1591" s="117"/>
      <c r="I1591" s="122"/>
      <c r="J1591" s="165"/>
      <c r="K1591" s="122"/>
      <c r="L1591" s="120"/>
      <c r="M1591" s="120"/>
      <c r="N1591" s="123"/>
      <c r="O1591" s="122"/>
    </row>
    <row r="1592" spans="1:15" s="166" customFormat="1" x14ac:dyDescent="0.3">
      <c r="A1592" s="113">
        <f t="shared" si="48"/>
        <v>1583</v>
      </c>
      <c r="B1592" s="114"/>
      <c r="C1592" s="115"/>
      <c r="D1592" s="116"/>
      <c r="E1592" s="117"/>
      <c r="F1592" s="118"/>
      <c r="G1592" s="105" t="str">
        <f t="shared" si="49"/>
        <v/>
      </c>
      <c r="H1592" s="117"/>
      <c r="I1592" s="122"/>
      <c r="J1592" s="165"/>
      <c r="K1592" s="122"/>
      <c r="L1592" s="120"/>
      <c r="M1592" s="120"/>
      <c r="N1592" s="123"/>
      <c r="O1592" s="122"/>
    </row>
    <row r="1593" spans="1:15" s="166" customFormat="1" x14ac:dyDescent="0.3">
      <c r="A1593" s="113">
        <f t="shared" si="48"/>
        <v>1584</v>
      </c>
      <c r="B1593" s="114"/>
      <c r="C1593" s="115"/>
      <c r="D1593" s="116"/>
      <c r="E1593" s="117"/>
      <c r="F1593" s="118"/>
      <c r="G1593" s="105" t="str">
        <f t="shared" si="49"/>
        <v/>
      </c>
      <c r="H1593" s="117"/>
      <c r="I1593" s="122"/>
      <c r="J1593" s="165"/>
      <c r="K1593" s="122"/>
      <c r="L1593" s="120"/>
      <c r="M1593" s="120"/>
      <c r="N1593" s="123"/>
      <c r="O1593" s="122"/>
    </row>
    <row r="1594" spans="1:15" s="166" customFormat="1" x14ac:dyDescent="0.3">
      <c r="A1594" s="113">
        <f t="shared" si="48"/>
        <v>1585</v>
      </c>
      <c r="B1594" s="114"/>
      <c r="C1594" s="115"/>
      <c r="D1594" s="116"/>
      <c r="E1594" s="117"/>
      <c r="F1594" s="118"/>
      <c r="G1594" s="105" t="str">
        <f t="shared" si="49"/>
        <v/>
      </c>
      <c r="H1594" s="117"/>
      <c r="I1594" s="122"/>
      <c r="J1594" s="165"/>
      <c r="K1594" s="122"/>
      <c r="L1594" s="120"/>
      <c r="M1594" s="120"/>
      <c r="N1594" s="123"/>
      <c r="O1594" s="109"/>
    </row>
    <row r="1595" spans="1:15" s="166" customFormat="1" x14ac:dyDescent="0.3">
      <c r="A1595" s="113">
        <f t="shared" si="48"/>
        <v>1586</v>
      </c>
      <c r="B1595" s="114"/>
      <c r="C1595" s="115"/>
      <c r="D1595" s="116"/>
      <c r="E1595" s="117"/>
      <c r="F1595" s="118"/>
      <c r="G1595" s="105" t="str">
        <f t="shared" si="49"/>
        <v/>
      </c>
      <c r="H1595" s="117"/>
      <c r="I1595" s="122"/>
      <c r="J1595" s="165"/>
      <c r="K1595" s="122"/>
      <c r="L1595" s="120"/>
      <c r="M1595" s="120"/>
      <c r="N1595" s="123"/>
      <c r="O1595" s="122"/>
    </row>
    <row r="1596" spans="1:15" s="166" customFormat="1" x14ac:dyDescent="0.3">
      <c r="A1596" s="113">
        <f t="shared" si="48"/>
        <v>1587</v>
      </c>
      <c r="B1596" s="114"/>
      <c r="C1596" s="115"/>
      <c r="D1596" s="116"/>
      <c r="E1596" s="117"/>
      <c r="F1596" s="118"/>
      <c r="G1596" s="105" t="str">
        <f t="shared" si="49"/>
        <v/>
      </c>
      <c r="H1596" s="117"/>
      <c r="I1596" s="122"/>
      <c r="J1596" s="165"/>
      <c r="K1596" s="122"/>
      <c r="L1596" s="120"/>
      <c r="M1596" s="120"/>
      <c r="N1596" s="123"/>
      <c r="O1596" s="109"/>
    </row>
    <row r="1597" spans="1:15" s="166" customFormat="1" x14ac:dyDescent="0.3">
      <c r="A1597" s="113">
        <f t="shared" si="48"/>
        <v>1588</v>
      </c>
      <c r="B1597" s="114"/>
      <c r="C1597" s="115"/>
      <c r="D1597" s="116"/>
      <c r="E1597" s="117"/>
      <c r="F1597" s="118"/>
      <c r="G1597" s="105" t="str">
        <f t="shared" si="49"/>
        <v/>
      </c>
      <c r="H1597" s="117"/>
      <c r="I1597" s="122"/>
      <c r="J1597" s="165"/>
      <c r="K1597" s="122"/>
      <c r="L1597" s="120"/>
      <c r="M1597" s="120"/>
      <c r="N1597" s="123"/>
      <c r="O1597" s="109"/>
    </row>
    <row r="1598" spans="1:15" s="166" customFormat="1" x14ac:dyDescent="0.3">
      <c r="A1598" s="113">
        <f t="shared" si="48"/>
        <v>1589</v>
      </c>
      <c r="B1598" s="114"/>
      <c r="C1598" s="115"/>
      <c r="D1598" s="116"/>
      <c r="E1598" s="117"/>
      <c r="F1598" s="118"/>
      <c r="G1598" s="105" t="str">
        <f t="shared" si="49"/>
        <v/>
      </c>
      <c r="H1598" s="117"/>
      <c r="I1598" s="122"/>
      <c r="J1598" s="165"/>
      <c r="K1598" s="122"/>
      <c r="L1598" s="120"/>
      <c r="M1598" s="120"/>
      <c r="N1598" s="123"/>
      <c r="O1598" s="109"/>
    </row>
    <row r="1599" spans="1:15" s="166" customFormat="1" x14ac:dyDescent="0.3">
      <c r="A1599" s="113">
        <f t="shared" si="48"/>
        <v>1590</v>
      </c>
      <c r="B1599" s="114"/>
      <c r="C1599" s="115"/>
      <c r="D1599" s="116"/>
      <c r="E1599" s="117"/>
      <c r="F1599" s="118"/>
      <c r="G1599" s="105" t="str">
        <f t="shared" si="49"/>
        <v/>
      </c>
      <c r="H1599" s="117"/>
      <c r="I1599" s="122"/>
      <c r="J1599" s="165"/>
      <c r="K1599" s="122"/>
      <c r="L1599" s="120"/>
      <c r="M1599" s="120"/>
      <c r="N1599" s="123"/>
      <c r="O1599" s="109"/>
    </row>
    <row r="1600" spans="1:15" s="166" customFormat="1" x14ac:dyDescent="0.3">
      <c r="A1600" s="113">
        <f t="shared" si="48"/>
        <v>1591</v>
      </c>
      <c r="B1600" s="114"/>
      <c r="C1600" s="115"/>
      <c r="D1600" s="116"/>
      <c r="E1600" s="117"/>
      <c r="F1600" s="118"/>
      <c r="G1600" s="105" t="str">
        <f t="shared" si="49"/>
        <v/>
      </c>
      <c r="H1600" s="117"/>
      <c r="I1600" s="122"/>
      <c r="J1600" s="165"/>
      <c r="K1600" s="122"/>
      <c r="L1600" s="120"/>
      <c r="M1600" s="120"/>
      <c r="N1600" s="123"/>
      <c r="O1600" s="122"/>
    </row>
    <row r="1601" spans="1:15" s="166" customFormat="1" x14ac:dyDescent="0.3">
      <c r="A1601" s="113">
        <f t="shared" si="48"/>
        <v>1592</v>
      </c>
      <c r="B1601" s="114"/>
      <c r="C1601" s="115"/>
      <c r="D1601" s="116"/>
      <c r="E1601" s="117"/>
      <c r="F1601" s="118"/>
      <c r="G1601" s="105" t="str">
        <f t="shared" si="49"/>
        <v/>
      </c>
      <c r="H1601" s="117"/>
      <c r="I1601" s="122"/>
      <c r="J1601" s="165"/>
      <c r="K1601" s="122"/>
      <c r="L1601" s="120"/>
      <c r="M1601" s="120"/>
      <c r="N1601" s="123"/>
      <c r="O1601" s="122"/>
    </row>
    <row r="1602" spans="1:15" s="166" customFormat="1" x14ac:dyDescent="0.3">
      <c r="A1602" s="113">
        <f t="shared" si="48"/>
        <v>1593</v>
      </c>
      <c r="B1602" s="114"/>
      <c r="C1602" s="115"/>
      <c r="D1602" s="116"/>
      <c r="E1602" s="117"/>
      <c r="F1602" s="118"/>
      <c r="G1602" s="105" t="str">
        <f t="shared" si="49"/>
        <v/>
      </c>
      <c r="H1602" s="117"/>
      <c r="I1602" s="122"/>
      <c r="J1602" s="165"/>
      <c r="K1602" s="122"/>
      <c r="L1602" s="120"/>
      <c r="M1602" s="120"/>
      <c r="N1602" s="123"/>
      <c r="O1602" s="122"/>
    </row>
    <row r="1603" spans="1:15" s="166" customFormat="1" x14ac:dyDescent="0.3">
      <c r="A1603" s="113">
        <f t="shared" si="48"/>
        <v>1594</v>
      </c>
      <c r="B1603" s="114"/>
      <c r="C1603" s="115"/>
      <c r="D1603" s="116"/>
      <c r="E1603" s="117"/>
      <c r="F1603" s="118"/>
      <c r="G1603" s="105" t="str">
        <f t="shared" si="49"/>
        <v/>
      </c>
      <c r="H1603" s="117"/>
      <c r="I1603" s="122"/>
      <c r="J1603" s="165"/>
      <c r="K1603" s="122"/>
      <c r="L1603" s="120"/>
      <c r="M1603" s="120"/>
      <c r="N1603" s="123"/>
      <c r="O1603" s="122"/>
    </row>
    <row r="1604" spans="1:15" s="166" customFormat="1" x14ac:dyDescent="0.3">
      <c r="A1604" s="113">
        <f t="shared" si="48"/>
        <v>1595</v>
      </c>
      <c r="B1604" s="114"/>
      <c r="C1604" s="115"/>
      <c r="D1604" s="116"/>
      <c r="E1604" s="117"/>
      <c r="F1604" s="118"/>
      <c r="G1604" s="105" t="str">
        <f t="shared" si="49"/>
        <v/>
      </c>
      <c r="H1604" s="117"/>
      <c r="I1604" s="122"/>
      <c r="J1604" s="165"/>
      <c r="K1604" s="122"/>
      <c r="L1604" s="120"/>
      <c r="M1604" s="120"/>
      <c r="N1604" s="123"/>
      <c r="O1604" s="122"/>
    </row>
    <row r="1605" spans="1:15" s="166" customFormat="1" x14ac:dyDescent="0.3">
      <c r="A1605" s="113">
        <f t="shared" si="48"/>
        <v>1596</v>
      </c>
      <c r="B1605" s="114"/>
      <c r="C1605" s="115"/>
      <c r="D1605" s="116"/>
      <c r="E1605" s="117"/>
      <c r="F1605" s="118"/>
      <c r="G1605" s="105" t="str">
        <f t="shared" si="49"/>
        <v/>
      </c>
      <c r="H1605" s="117"/>
      <c r="I1605" s="122"/>
      <c r="J1605" s="165"/>
      <c r="K1605" s="122"/>
      <c r="L1605" s="120"/>
      <c r="M1605" s="120"/>
      <c r="N1605" s="123"/>
      <c r="O1605" s="122"/>
    </row>
    <row r="1606" spans="1:15" s="166" customFormat="1" x14ac:dyDescent="0.3">
      <c r="A1606" s="113">
        <f t="shared" si="48"/>
        <v>1597</v>
      </c>
      <c r="B1606" s="114"/>
      <c r="C1606" s="115"/>
      <c r="D1606" s="116"/>
      <c r="E1606" s="117"/>
      <c r="F1606" s="118"/>
      <c r="G1606" s="105" t="str">
        <f t="shared" si="49"/>
        <v/>
      </c>
      <c r="H1606" s="117"/>
      <c r="I1606" s="122"/>
      <c r="J1606" s="165"/>
      <c r="K1606" s="122"/>
      <c r="L1606" s="120"/>
      <c r="M1606" s="120"/>
      <c r="N1606" s="123"/>
      <c r="O1606" s="122"/>
    </row>
    <row r="1607" spans="1:15" s="166" customFormat="1" x14ac:dyDescent="0.3">
      <c r="A1607" s="113">
        <f t="shared" si="48"/>
        <v>1598</v>
      </c>
      <c r="B1607" s="114"/>
      <c r="C1607" s="115"/>
      <c r="D1607" s="116"/>
      <c r="E1607" s="117"/>
      <c r="F1607" s="118"/>
      <c r="G1607" s="105" t="str">
        <f t="shared" si="49"/>
        <v/>
      </c>
      <c r="H1607" s="117"/>
      <c r="I1607" s="122"/>
      <c r="J1607" s="165"/>
      <c r="K1607" s="122"/>
      <c r="L1607" s="120"/>
      <c r="M1607" s="120"/>
      <c r="N1607" s="123"/>
      <c r="O1607" s="122"/>
    </row>
    <row r="1608" spans="1:15" s="166" customFormat="1" x14ac:dyDescent="0.3">
      <c r="A1608" s="113">
        <f t="shared" si="48"/>
        <v>1599</v>
      </c>
      <c r="B1608" s="114"/>
      <c r="C1608" s="115"/>
      <c r="D1608" s="116"/>
      <c r="E1608" s="117"/>
      <c r="F1608" s="118"/>
      <c r="G1608" s="105" t="str">
        <f t="shared" si="49"/>
        <v/>
      </c>
      <c r="H1608" s="117"/>
      <c r="I1608" s="122"/>
      <c r="J1608" s="165"/>
      <c r="K1608" s="122"/>
      <c r="L1608" s="120"/>
      <c r="M1608" s="120"/>
      <c r="N1608" s="123"/>
      <c r="O1608" s="122"/>
    </row>
    <row r="1609" spans="1:15" s="166" customFormat="1" x14ac:dyDescent="0.3">
      <c r="A1609" s="113">
        <f t="shared" si="48"/>
        <v>1600</v>
      </c>
      <c r="B1609" s="114"/>
      <c r="C1609" s="115"/>
      <c r="D1609" s="116"/>
      <c r="E1609" s="117"/>
      <c r="F1609" s="118"/>
      <c r="G1609" s="105" t="str">
        <f t="shared" si="49"/>
        <v/>
      </c>
      <c r="H1609" s="117"/>
      <c r="I1609" s="122"/>
      <c r="J1609" s="165"/>
      <c r="K1609" s="122"/>
      <c r="L1609" s="120"/>
      <c r="M1609" s="120"/>
      <c r="N1609" s="123"/>
      <c r="O1609" s="122"/>
    </row>
    <row r="1610" spans="1:15" s="166" customFormat="1" x14ac:dyDescent="0.3">
      <c r="A1610" s="113">
        <f t="shared" si="48"/>
        <v>1601</v>
      </c>
      <c r="B1610" s="114"/>
      <c r="C1610" s="115"/>
      <c r="D1610" s="116"/>
      <c r="E1610" s="117"/>
      <c r="F1610" s="118"/>
      <c r="G1610" s="105" t="str">
        <f t="shared" si="49"/>
        <v/>
      </c>
      <c r="H1610" s="117"/>
      <c r="I1610" s="122"/>
      <c r="J1610" s="165"/>
      <c r="K1610" s="122"/>
      <c r="L1610" s="120"/>
      <c r="M1610" s="120"/>
      <c r="N1610" s="123"/>
      <c r="O1610" s="122"/>
    </row>
    <row r="1611" spans="1:15" s="166" customFormat="1" x14ac:dyDescent="0.3">
      <c r="A1611" s="113">
        <f t="shared" ref="A1611:A1674" si="50">A1610+1</f>
        <v>1602</v>
      </c>
      <c r="B1611" s="114"/>
      <c r="C1611" s="115"/>
      <c r="D1611" s="116"/>
      <c r="E1611" s="117"/>
      <c r="F1611" s="118"/>
      <c r="G1611" s="105" t="str">
        <f t="shared" ref="G1611:G1674" si="51">IF(E1611&lt;&gt;"",IF(D1611&lt;&gt;"",D1611&amp;"-"&amp;E1611&amp;"-"&amp;TEXT(F1611,"000"),E1611&amp;"-"&amp;TEXT(F1611,"000")),"")</f>
        <v/>
      </c>
      <c r="H1611" s="117"/>
      <c r="I1611" s="122"/>
      <c r="J1611" s="165"/>
      <c r="K1611" s="122"/>
      <c r="L1611" s="120"/>
      <c r="M1611" s="120"/>
      <c r="N1611" s="123"/>
      <c r="O1611" s="122"/>
    </row>
    <row r="1612" spans="1:15" s="166" customFormat="1" x14ac:dyDescent="0.3">
      <c r="A1612" s="113">
        <f t="shared" si="50"/>
        <v>1603</v>
      </c>
      <c r="B1612" s="114"/>
      <c r="C1612" s="115"/>
      <c r="D1612" s="116"/>
      <c r="E1612" s="117"/>
      <c r="F1612" s="118"/>
      <c r="G1612" s="105" t="str">
        <f t="shared" si="51"/>
        <v/>
      </c>
      <c r="H1612" s="117"/>
      <c r="I1612" s="122"/>
      <c r="J1612" s="165"/>
      <c r="K1612" s="122"/>
      <c r="L1612" s="120"/>
      <c r="M1612" s="120"/>
      <c r="N1612" s="123"/>
      <c r="O1612" s="109"/>
    </row>
    <row r="1613" spans="1:15" s="166" customFormat="1" x14ac:dyDescent="0.3">
      <c r="A1613" s="113">
        <f t="shared" si="50"/>
        <v>1604</v>
      </c>
      <c r="B1613" s="114"/>
      <c r="C1613" s="115"/>
      <c r="D1613" s="116"/>
      <c r="E1613" s="117"/>
      <c r="F1613" s="118"/>
      <c r="G1613" s="105" t="str">
        <f t="shared" si="51"/>
        <v/>
      </c>
      <c r="H1613" s="117"/>
      <c r="I1613" s="122"/>
      <c r="J1613" s="165"/>
      <c r="K1613" s="122"/>
      <c r="L1613" s="120"/>
      <c r="M1613" s="120"/>
      <c r="N1613" s="123"/>
      <c r="O1613" s="122"/>
    </row>
    <row r="1614" spans="1:15" s="166" customFormat="1" x14ac:dyDescent="0.3">
      <c r="A1614" s="113">
        <f t="shared" si="50"/>
        <v>1605</v>
      </c>
      <c r="B1614" s="114"/>
      <c r="C1614" s="115"/>
      <c r="D1614" s="116"/>
      <c r="E1614" s="117"/>
      <c r="F1614" s="118"/>
      <c r="G1614" s="105" t="str">
        <f t="shared" si="51"/>
        <v/>
      </c>
      <c r="H1614" s="117"/>
      <c r="I1614" s="122"/>
      <c r="J1614" s="165"/>
      <c r="K1614" s="122"/>
      <c r="L1614" s="120"/>
      <c r="M1614" s="120"/>
      <c r="N1614" s="123"/>
      <c r="O1614" s="122"/>
    </row>
    <row r="1615" spans="1:15" s="166" customFormat="1" x14ac:dyDescent="0.3">
      <c r="A1615" s="113">
        <f t="shared" si="50"/>
        <v>1606</v>
      </c>
      <c r="B1615" s="114"/>
      <c r="C1615" s="115"/>
      <c r="D1615" s="116"/>
      <c r="E1615" s="117"/>
      <c r="F1615" s="118"/>
      <c r="G1615" s="105" t="str">
        <f t="shared" si="51"/>
        <v/>
      </c>
      <c r="H1615" s="117"/>
      <c r="I1615" s="122"/>
      <c r="J1615" s="165"/>
      <c r="K1615" s="122"/>
      <c r="L1615" s="120"/>
      <c r="M1615" s="120"/>
      <c r="N1615" s="123"/>
      <c r="O1615" s="122"/>
    </row>
    <row r="1616" spans="1:15" s="166" customFormat="1" x14ac:dyDescent="0.3">
      <c r="A1616" s="113">
        <f t="shared" si="50"/>
        <v>1607</v>
      </c>
      <c r="B1616" s="114"/>
      <c r="C1616" s="115"/>
      <c r="D1616" s="116"/>
      <c r="E1616" s="117"/>
      <c r="F1616" s="118"/>
      <c r="G1616" s="105" t="str">
        <f t="shared" si="51"/>
        <v/>
      </c>
      <c r="H1616" s="117"/>
      <c r="I1616" s="122"/>
      <c r="J1616" s="165"/>
      <c r="K1616" s="122"/>
      <c r="L1616" s="120"/>
      <c r="M1616" s="120"/>
      <c r="N1616" s="123"/>
      <c r="O1616" s="122"/>
    </row>
    <row r="1617" spans="1:15" s="166" customFormat="1" x14ac:dyDescent="0.3">
      <c r="A1617" s="113">
        <f t="shared" si="50"/>
        <v>1608</v>
      </c>
      <c r="B1617" s="114"/>
      <c r="C1617" s="115"/>
      <c r="D1617" s="116"/>
      <c r="E1617" s="117"/>
      <c r="F1617" s="118"/>
      <c r="G1617" s="105" t="str">
        <f t="shared" si="51"/>
        <v/>
      </c>
      <c r="H1617" s="117"/>
      <c r="I1617" s="122"/>
      <c r="J1617" s="165"/>
      <c r="K1617" s="122"/>
      <c r="L1617" s="120"/>
      <c r="M1617" s="120"/>
      <c r="N1617" s="123"/>
      <c r="O1617" s="122"/>
    </row>
    <row r="1618" spans="1:15" s="166" customFormat="1" x14ac:dyDescent="0.3">
      <c r="A1618" s="113">
        <f t="shared" si="50"/>
        <v>1609</v>
      </c>
      <c r="B1618" s="114"/>
      <c r="C1618" s="115"/>
      <c r="D1618" s="116"/>
      <c r="E1618" s="117"/>
      <c r="F1618" s="118"/>
      <c r="G1618" s="105" t="str">
        <f t="shared" si="51"/>
        <v/>
      </c>
      <c r="H1618" s="117"/>
      <c r="I1618" s="122"/>
      <c r="J1618" s="165"/>
      <c r="K1618" s="122"/>
      <c r="L1618" s="120"/>
      <c r="M1618" s="120"/>
      <c r="N1618" s="123"/>
      <c r="O1618" s="122"/>
    </row>
    <row r="1619" spans="1:15" s="166" customFormat="1" x14ac:dyDescent="0.3">
      <c r="A1619" s="113">
        <f t="shared" si="50"/>
        <v>1610</v>
      </c>
      <c r="B1619" s="114"/>
      <c r="C1619" s="115"/>
      <c r="D1619" s="116"/>
      <c r="E1619" s="117"/>
      <c r="F1619" s="118"/>
      <c r="G1619" s="105" t="str">
        <f t="shared" si="51"/>
        <v/>
      </c>
      <c r="H1619" s="117"/>
      <c r="I1619" s="122"/>
      <c r="J1619" s="165"/>
      <c r="K1619" s="122"/>
      <c r="L1619" s="120"/>
      <c r="M1619" s="120"/>
      <c r="N1619" s="123"/>
      <c r="O1619" s="122"/>
    </row>
    <row r="1620" spans="1:15" s="166" customFormat="1" x14ac:dyDescent="0.3">
      <c r="A1620" s="113">
        <f t="shared" si="50"/>
        <v>1611</v>
      </c>
      <c r="B1620" s="114"/>
      <c r="C1620" s="115"/>
      <c r="D1620" s="116"/>
      <c r="E1620" s="117"/>
      <c r="F1620" s="118"/>
      <c r="G1620" s="105" t="str">
        <f t="shared" si="51"/>
        <v/>
      </c>
      <c r="H1620" s="117"/>
      <c r="I1620" s="122"/>
      <c r="J1620" s="165"/>
      <c r="K1620" s="122"/>
      <c r="L1620" s="120"/>
      <c r="M1620" s="120"/>
      <c r="N1620" s="123"/>
      <c r="O1620" s="122"/>
    </row>
    <row r="1621" spans="1:15" s="166" customFormat="1" x14ac:dyDescent="0.3">
      <c r="A1621" s="113">
        <f t="shared" si="50"/>
        <v>1612</v>
      </c>
      <c r="B1621" s="114"/>
      <c r="C1621" s="115"/>
      <c r="D1621" s="116"/>
      <c r="E1621" s="117"/>
      <c r="F1621" s="118"/>
      <c r="G1621" s="105" t="str">
        <f t="shared" si="51"/>
        <v/>
      </c>
      <c r="H1621" s="117"/>
      <c r="I1621" s="122"/>
      <c r="J1621" s="165"/>
      <c r="K1621" s="122"/>
      <c r="L1621" s="120"/>
      <c r="M1621" s="120"/>
      <c r="N1621" s="123"/>
      <c r="O1621" s="122"/>
    </row>
    <row r="1622" spans="1:15" s="166" customFormat="1" x14ac:dyDescent="0.3">
      <c r="A1622" s="113">
        <f t="shared" si="50"/>
        <v>1613</v>
      </c>
      <c r="B1622" s="114"/>
      <c r="C1622" s="115"/>
      <c r="D1622" s="116"/>
      <c r="E1622" s="117"/>
      <c r="F1622" s="118"/>
      <c r="G1622" s="105" t="str">
        <f t="shared" si="51"/>
        <v/>
      </c>
      <c r="H1622" s="117"/>
      <c r="I1622" s="122"/>
      <c r="J1622" s="165"/>
      <c r="K1622" s="122"/>
      <c r="L1622" s="120"/>
      <c r="M1622" s="120"/>
      <c r="N1622" s="123"/>
      <c r="O1622" s="122"/>
    </row>
    <row r="1623" spans="1:15" s="166" customFormat="1" x14ac:dyDescent="0.3">
      <c r="A1623" s="113">
        <f t="shared" si="50"/>
        <v>1614</v>
      </c>
      <c r="B1623" s="114"/>
      <c r="C1623" s="115"/>
      <c r="D1623" s="116"/>
      <c r="E1623" s="117"/>
      <c r="F1623" s="118"/>
      <c r="G1623" s="105" t="str">
        <f t="shared" si="51"/>
        <v/>
      </c>
      <c r="H1623" s="117"/>
      <c r="I1623" s="122"/>
      <c r="J1623" s="165"/>
      <c r="K1623" s="122"/>
      <c r="L1623" s="120"/>
      <c r="M1623" s="120"/>
      <c r="N1623" s="123"/>
      <c r="O1623" s="122"/>
    </row>
    <row r="1624" spans="1:15" s="166" customFormat="1" x14ac:dyDescent="0.3">
      <c r="A1624" s="113">
        <f t="shared" si="50"/>
        <v>1615</v>
      </c>
      <c r="B1624" s="114"/>
      <c r="C1624" s="115"/>
      <c r="D1624" s="116"/>
      <c r="E1624" s="117"/>
      <c r="F1624" s="118"/>
      <c r="G1624" s="105" t="str">
        <f t="shared" si="51"/>
        <v/>
      </c>
      <c r="H1624" s="117"/>
      <c r="I1624" s="122"/>
      <c r="J1624" s="165"/>
      <c r="K1624" s="122"/>
      <c r="L1624" s="120"/>
      <c r="M1624" s="120"/>
      <c r="N1624" s="123"/>
      <c r="O1624" s="122"/>
    </row>
    <row r="1625" spans="1:15" s="166" customFormat="1" x14ac:dyDescent="0.3">
      <c r="A1625" s="113">
        <f t="shared" si="50"/>
        <v>1616</v>
      </c>
      <c r="B1625" s="114"/>
      <c r="C1625" s="115"/>
      <c r="D1625" s="116"/>
      <c r="E1625" s="117"/>
      <c r="F1625" s="118"/>
      <c r="G1625" s="105" t="str">
        <f t="shared" si="51"/>
        <v/>
      </c>
      <c r="H1625" s="117"/>
      <c r="I1625" s="122"/>
      <c r="J1625" s="165"/>
      <c r="K1625" s="122"/>
      <c r="L1625" s="120"/>
      <c r="M1625" s="120"/>
      <c r="N1625" s="123"/>
      <c r="O1625" s="122"/>
    </row>
    <row r="1626" spans="1:15" s="166" customFormat="1" x14ac:dyDescent="0.3">
      <c r="A1626" s="113">
        <f t="shared" si="50"/>
        <v>1617</v>
      </c>
      <c r="B1626" s="114"/>
      <c r="C1626" s="115"/>
      <c r="D1626" s="116"/>
      <c r="E1626" s="117"/>
      <c r="F1626" s="118"/>
      <c r="G1626" s="105" t="str">
        <f t="shared" si="51"/>
        <v/>
      </c>
      <c r="H1626" s="117"/>
      <c r="I1626" s="122"/>
      <c r="J1626" s="165"/>
      <c r="K1626" s="122"/>
      <c r="L1626" s="120"/>
      <c r="M1626" s="120"/>
      <c r="N1626" s="123"/>
      <c r="O1626" s="122"/>
    </row>
    <row r="1627" spans="1:15" s="166" customFormat="1" x14ac:dyDescent="0.3">
      <c r="A1627" s="113">
        <f t="shared" si="50"/>
        <v>1618</v>
      </c>
      <c r="B1627" s="114"/>
      <c r="C1627" s="115"/>
      <c r="D1627" s="116"/>
      <c r="E1627" s="117"/>
      <c r="F1627" s="118"/>
      <c r="G1627" s="105" t="str">
        <f t="shared" si="51"/>
        <v/>
      </c>
      <c r="H1627" s="117"/>
      <c r="I1627" s="122"/>
      <c r="J1627" s="165"/>
      <c r="K1627" s="122"/>
      <c r="L1627" s="120"/>
      <c r="M1627" s="120"/>
      <c r="N1627" s="123"/>
      <c r="O1627" s="122"/>
    </row>
    <row r="1628" spans="1:15" s="166" customFormat="1" x14ac:dyDescent="0.3">
      <c r="A1628" s="113">
        <f t="shared" si="50"/>
        <v>1619</v>
      </c>
      <c r="B1628" s="114"/>
      <c r="C1628" s="115"/>
      <c r="D1628" s="116"/>
      <c r="E1628" s="117"/>
      <c r="F1628" s="118"/>
      <c r="G1628" s="105" t="str">
        <f t="shared" si="51"/>
        <v/>
      </c>
      <c r="H1628" s="117"/>
      <c r="I1628" s="122"/>
      <c r="J1628" s="165"/>
      <c r="K1628" s="122"/>
      <c r="L1628" s="120"/>
      <c r="M1628" s="120"/>
      <c r="N1628" s="123"/>
      <c r="O1628" s="122"/>
    </row>
    <row r="1629" spans="1:15" s="166" customFormat="1" x14ac:dyDescent="0.3">
      <c r="A1629" s="113">
        <f t="shared" si="50"/>
        <v>1620</v>
      </c>
      <c r="B1629" s="114"/>
      <c r="C1629" s="115"/>
      <c r="D1629" s="116"/>
      <c r="E1629" s="117"/>
      <c r="F1629" s="118"/>
      <c r="G1629" s="105" t="str">
        <f t="shared" si="51"/>
        <v/>
      </c>
      <c r="H1629" s="117"/>
      <c r="I1629" s="122"/>
      <c r="J1629" s="165"/>
      <c r="K1629" s="122"/>
      <c r="L1629" s="120"/>
      <c r="M1629" s="120"/>
      <c r="N1629" s="123"/>
      <c r="O1629" s="122"/>
    </row>
    <row r="1630" spans="1:15" s="166" customFormat="1" x14ac:dyDescent="0.3">
      <c r="A1630" s="113">
        <f t="shared" si="50"/>
        <v>1621</v>
      </c>
      <c r="B1630" s="114"/>
      <c r="C1630" s="115"/>
      <c r="D1630" s="116"/>
      <c r="E1630" s="117"/>
      <c r="F1630" s="118"/>
      <c r="G1630" s="105" t="str">
        <f t="shared" si="51"/>
        <v/>
      </c>
      <c r="H1630" s="117"/>
      <c r="I1630" s="122"/>
      <c r="J1630" s="165"/>
      <c r="K1630" s="122"/>
      <c r="L1630" s="120"/>
      <c r="M1630" s="120"/>
      <c r="N1630" s="123"/>
      <c r="O1630" s="109"/>
    </row>
    <row r="1631" spans="1:15" s="166" customFormat="1" x14ac:dyDescent="0.3">
      <c r="A1631" s="113">
        <f t="shared" si="50"/>
        <v>1622</v>
      </c>
      <c r="B1631" s="114"/>
      <c r="C1631" s="115"/>
      <c r="D1631" s="116"/>
      <c r="E1631" s="117"/>
      <c r="F1631" s="118"/>
      <c r="G1631" s="105" t="str">
        <f t="shared" si="51"/>
        <v/>
      </c>
      <c r="H1631" s="117"/>
      <c r="I1631" s="122"/>
      <c r="J1631" s="165"/>
      <c r="K1631" s="122"/>
      <c r="L1631" s="120"/>
      <c r="M1631" s="120"/>
      <c r="N1631" s="123"/>
      <c r="O1631" s="122"/>
    </row>
    <row r="1632" spans="1:15" s="166" customFormat="1" x14ac:dyDescent="0.3">
      <c r="A1632" s="113">
        <f t="shared" si="50"/>
        <v>1623</v>
      </c>
      <c r="B1632" s="114"/>
      <c r="C1632" s="115"/>
      <c r="D1632" s="116"/>
      <c r="E1632" s="117"/>
      <c r="F1632" s="118"/>
      <c r="G1632" s="105" t="str">
        <f t="shared" si="51"/>
        <v/>
      </c>
      <c r="H1632" s="117"/>
      <c r="I1632" s="122"/>
      <c r="J1632" s="165"/>
      <c r="K1632" s="122"/>
      <c r="L1632" s="120"/>
      <c r="M1632" s="120"/>
      <c r="N1632" s="123"/>
      <c r="O1632" s="122"/>
    </row>
    <row r="1633" spans="1:15" s="166" customFormat="1" x14ac:dyDescent="0.3">
      <c r="A1633" s="113">
        <f t="shared" si="50"/>
        <v>1624</v>
      </c>
      <c r="B1633" s="114"/>
      <c r="C1633" s="115"/>
      <c r="D1633" s="116"/>
      <c r="E1633" s="117"/>
      <c r="F1633" s="118"/>
      <c r="G1633" s="105" t="str">
        <f t="shared" si="51"/>
        <v/>
      </c>
      <c r="H1633" s="117"/>
      <c r="I1633" s="122"/>
      <c r="J1633" s="165"/>
      <c r="K1633" s="122"/>
      <c r="L1633" s="120"/>
      <c r="M1633" s="120"/>
      <c r="N1633" s="123"/>
      <c r="O1633" s="109"/>
    </row>
    <row r="1634" spans="1:15" s="166" customFormat="1" x14ac:dyDescent="0.3">
      <c r="A1634" s="113">
        <f t="shared" si="50"/>
        <v>1625</v>
      </c>
      <c r="B1634" s="114"/>
      <c r="C1634" s="115"/>
      <c r="D1634" s="116"/>
      <c r="E1634" s="117"/>
      <c r="F1634" s="118"/>
      <c r="G1634" s="105" t="str">
        <f t="shared" si="51"/>
        <v/>
      </c>
      <c r="H1634" s="117"/>
      <c r="I1634" s="122"/>
      <c r="J1634" s="165"/>
      <c r="K1634" s="122"/>
      <c r="L1634" s="120"/>
      <c r="M1634" s="120"/>
      <c r="N1634" s="123"/>
      <c r="O1634" s="109"/>
    </row>
    <row r="1635" spans="1:15" s="166" customFormat="1" x14ac:dyDescent="0.3">
      <c r="A1635" s="113">
        <f t="shared" si="50"/>
        <v>1626</v>
      </c>
      <c r="B1635" s="114"/>
      <c r="C1635" s="115"/>
      <c r="D1635" s="116"/>
      <c r="E1635" s="117"/>
      <c r="F1635" s="118"/>
      <c r="G1635" s="105" t="str">
        <f t="shared" si="51"/>
        <v/>
      </c>
      <c r="H1635" s="117"/>
      <c r="I1635" s="122"/>
      <c r="J1635" s="165"/>
      <c r="K1635" s="122"/>
      <c r="L1635" s="120"/>
      <c r="M1635" s="120"/>
      <c r="N1635" s="123"/>
      <c r="O1635" s="109"/>
    </row>
    <row r="1636" spans="1:15" s="166" customFormat="1" x14ac:dyDescent="0.3">
      <c r="A1636" s="113">
        <f t="shared" si="50"/>
        <v>1627</v>
      </c>
      <c r="B1636" s="114"/>
      <c r="C1636" s="115"/>
      <c r="D1636" s="116"/>
      <c r="E1636" s="117"/>
      <c r="F1636" s="118"/>
      <c r="G1636" s="105" t="str">
        <f t="shared" si="51"/>
        <v/>
      </c>
      <c r="H1636" s="117"/>
      <c r="I1636" s="122"/>
      <c r="J1636" s="165"/>
      <c r="K1636" s="122"/>
      <c r="L1636" s="120"/>
      <c r="M1636" s="120"/>
      <c r="N1636" s="123"/>
      <c r="O1636" s="109"/>
    </row>
    <row r="1637" spans="1:15" s="166" customFormat="1" x14ac:dyDescent="0.3">
      <c r="A1637" s="113">
        <f t="shared" si="50"/>
        <v>1628</v>
      </c>
      <c r="B1637" s="114"/>
      <c r="C1637" s="115"/>
      <c r="D1637" s="116"/>
      <c r="E1637" s="117"/>
      <c r="F1637" s="118"/>
      <c r="G1637" s="105" t="str">
        <f t="shared" si="51"/>
        <v/>
      </c>
      <c r="H1637" s="117"/>
      <c r="I1637" s="122"/>
      <c r="J1637" s="165"/>
      <c r="K1637" s="122"/>
      <c r="L1637" s="120"/>
      <c r="M1637" s="120"/>
      <c r="N1637" s="123"/>
      <c r="O1637" s="109"/>
    </row>
    <row r="1638" spans="1:15" s="166" customFormat="1" x14ac:dyDescent="0.3">
      <c r="A1638" s="113">
        <f t="shared" si="50"/>
        <v>1629</v>
      </c>
      <c r="B1638" s="114"/>
      <c r="C1638" s="115"/>
      <c r="D1638" s="116"/>
      <c r="E1638" s="117"/>
      <c r="F1638" s="118"/>
      <c r="G1638" s="105" t="str">
        <f t="shared" si="51"/>
        <v/>
      </c>
      <c r="H1638" s="117"/>
      <c r="I1638" s="122"/>
      <c r="J1638" s="165"/>
      <c r="K1638" s="122"/>
      <c r="L1638" s="120"/>
      <c r="M1638" s="120"/>
      <c r="N1638" s="123"/>
      <c r="O1638" s="109"/>
    </row>
    <row r="1639" spans="1:15" s="166" customFormat="1" x14ac:dyDescent="0.3">
      <c r="A1639" s="113">
        <f t="shared" si="50"/>
        <v>1630</v>
      </c>
      <c r="B1639" s="114"/>
      <c r="C1639" s="115"/>
      <c r="D1639" s="116"/>
      <c r="E1639" s="117"/>
      <c r="F1639" s="118"/>
      <c r="G1639" s="105" t="str">
        <f t="shared" si="51"/>
        <v/>
      </c>
      <c r="H1639" s="117"/>
      <c r="I1639" s="122"/>
      <c r="J1639" s="165"/>
      <c r="K1639" s="122"/>
      <c r="L1639" s="120"/>
      <c r="M1639" s="120"/>
      <c r="N1639" s="123"/>
      <c r="O1639" s="122"/>
    </row>
    <row r="1640" spans="1:15" s="166" customFormat="1" x14ac:dyDescent="0.3">
      <c r="A1640" s="113">
        <f t="shared" si="50"/>
        <v>1631</v>
      </c>
      <c r="B1640" s="114"/>
      <c r="C1640" s="115"/>
      <c r="D1640" s="116"/>
      <c r="E1640" s="117"/>
      <c r="F1640" s="118"/>
      <c r="G1640" s="105" t="str">
        <f t="shared" si="51"/>
        <v/>
      </c>
      <c r="H1640" s="117"/>
      <c r="I1640" s="122"/>
      <c r="J1640" s="165"/>
      <c r="K1640" s="122"/>
      <c r="L1640" s="120"/>
      <c r="M1640" s="120"/>
      <c r="N1640" s="123"/>
      <c r="O1640" s="109"/>
    </row>
    <row r="1641" spans="1:15" s="166" customFormat="1" x14ac:dyDescent="0.3">
      <c r="A1641" s="113">
        <f t="shared" si="50"/>
        <v>1632</v>
      </c>
      <c r="B1641" s="114"/>
      <c r="C1641" s="115"/>
      <c r="D1641" s="116"/>
      <c r="E1641" s="117"/>
      <c r="F1641" s="118"/>
      <c r="G1641" s="105" t="str">
        <f t="shared" si="51"/>
        <v/>
      </c>
      <c r="H1641" s="117"/>
      <c r="I1641" s="122"/>
      <c r="J1641" s="165"/>
      <c r="K1641" s="122"/>
      <c r="L1641" s="120"/>
      <c r="M1641" s="120"/>
      <c r="N1641" s="123"/>
      <c r="O1641" s="122"/>
    </row>
    <row r="1642" spans="1:15" s="166" customFormat="1" x14ac:dyDescent="0.3">
      <c r="A1642" s="113">
        <f t="shared" si="50"/>
        <v>1633</v>
      </c>
      <c r="B1642" s="114"/>
      <c r="C1642" s="115"/>
      <c r="D1642" s="116"/>
      <c r="E1642" s="117"/>
      <c r="F1642" s="118"/>
      <c r="G1642" s="105" t="str">
        <f t="shared" si="51"/>
        <v/>
      </c>
      <c r="H1642" s="117"/>
      <c r="I1642" s="122"/>
      <c r="J1642" s="165"/>
      <c r="K1642" s="122"/>
      <c r="L1642" s="120"/>
      <c r="M1642" s="120"/>
      <c r="N1642" s="123"/>
      <c r="O1642" s="109"/>
    </row>
    <row r="1643" spans="1:15" s="166" customFormat="1" x14ac:dyDescent="0.3">
      <c r="A1643" s="113">
        <f t="shared" si="50"/>
        <v>1634</v>
      </c>
      <c r="B1643" s="114"/>
      <c r="C1643" s="115"/>
      <c r="D1643" s="116"/>
      <c r="E1643" s="117"/>
      <c r="F1643" s="118"/>
      <c r="G1643" s="105" t="str">
        <f t="shared" si="51"/>
        <v/>
      </c>
      <c r="H1643" s="117"/>
      <c r="I1643" s="122"/>
      <c r="J1643" s="165"/>
      <c r="K1643" s="122"/>
      <c r="L1643" s="120"/>
      <c r="M1643" s="120"/>
      <c r="N1643" s="123"/>
      <c r="O1643" s="122"/>
    </row>
    <row r="1644" spans="1:15" s="166" customFormat="1" x14ac:dyDescent="0.3">
      <c r="A1644" s="113">
        <f t="shared" si="50"/>
        <v>1635</v>
      </c>
      <c r="B1644" s="114"/>
      <c r="C1644" s="115"/>
      <c r="D1644" s="116"/>
      <c r="E1644" s="117"/>
      <c r="F1644" s="118"/>
      <c r="G1644" s="105" t="str">
        <f t="shared" si="51"/>
        <v/>
      </c>
      <c r="H1644" s="117"/>
      <c r="I1644" s="122"/>
      <c r="J1644" s="165"/>
      <c r="K1644" s="122"/>
      <c r="L1644" s="120"/>
      <c r="M1644" s="120"/>
      <c r="N1644" s="123"/>
      <c r="O1644" s="122"/>
    </row>
    <row r="1645" spans="1:15" s="166" customFormat="1" x14ac:dyDescent="0.3">
      <c r="A1645" s="113">
        <f t="shared" si="50"/>
        <v>1636</v>
      </c>
      <c r="B1645" s="114"/>
      <c r="C1645" s="115"/>
      <c r="D1645" s="116"/>
      <c r="E1645" s="117"/>
      <c r="F1645" s="118"/>
      <c r="G1645" s="105" t="str">
        <f t="shared" si="51"/>
        <v/>
      </c>
      <c r="H1645" s="117"/>
      <c r="I1645" s="122"/>
      <c r="J1645" s="165"/>
      <c r="K1645" s="122"/>
      <c r="L1645" s="120"/>
      <c r="M1645" s="120"/>
      <c r="N1645" s="123"/>
      <c r="O1645" s="109"/>
    </row>
    <row r="1646" spans="1:15" s="166" customFormat="1" x14ac:dyDescent="0.3">
      <c r="A1646" s="113">
        <f t="shared" si="50"/>
        <v>1637</v>
      </c>
      <c r="B1646" s="114"/>
      <c r="C1646" s="115"/>
      <c r="D1646" s="116"/>
      <c r="E1646" s="117"/>
      <c r="F1646" s="118"/>
      <c r="G1646" s="105" t="str">
        <f t="shared" si="51"/>
        <v/>
      </c>
      <c r="H1646" s="117"/>
      <c r="I1646" s="122"/>
      <c r="J1646" s="165"/>
      <c r="K1646" s="122"/>
      <c r="L1646" s="120"/>
      <c r="M1646" s="120"/>
      <c r="N1646" s="123"/>
      <c r="O1646" s="109"/>
    </row>
    <row r="1647" spans="1:15" s="166" customFormat="1" x14ac:dyDescent="0.3">
      <c r="A1647" s="113">
        <f t="shared" si="50"/>
        <v>1638</v>
      </c>
      <c r="B1647" s="114"/>
      <c r="C1647" s="115"/>
      <c r="D1647" s="116"/>
      <c r="E1647" s="117"/>
      <c r="F1647" s="118"/>
      <c r="G1647" s="105" t="str">
        <f t="shared" si="51"/>
        <v/>
      </c>
      <c r="H1647" s="117"/>
      <c r="I1647" s="122"/>
      <c r="J1647" s="165"/>
      <c r="K1647" s="122"/>
      <c r="L1647" s="120"/>
      <c r="M1647" s="120"/>
      <c r="N1647" s="123"/>
      <c r="O1647" s="109"/>
    </row>
    <row r="1648" spans="1:15" s="166" customFormat="1" x14ac:dyDescent="0.3">
      <c r="A1648" s="113">
        <f t="shared" si="50"/>
        <v>1639</v>
      </c>
      <c r="B1648" s="114"/>
      <c r="C1648" s="115"/>
      <c r="D1648" s="116"/>
      <c r="E1648" s="117"/>
      <c r="F1648" s="118"/>
      <c r="G1648" s="105" t="str">
        <f t="shared" si="51"/>
        <v/>
      </c>
      <c r="H1648" s="117"/>
      <c r="I1648" s="122"/>
      <c r="J1648" s="165"/>
      <c r="K1648" s="122"/>
      <c r="L1648" s="120"/>
      <c r="M1648" s="120"/>
      <c r="N1648" s="123"/>
      <c r="O1648" s="109"/>
    </row>
    <row r="1649" spans="1:15" s="166" customFormat="1" x14ac:dyDescent="0.3">
      <c r="A1649" s="113">
        <f t="shared" si="50"/>
        <v>1640</v>
      </c>
      <c r="B1649" s="114"/>
      <c r="C1649" s="115"/>
      <c r="D1649" s="116"/>
      <c r="E1649" s="117"/>
      <c r="F1649" s="118"/>
      <c r="G1649" s="105" t="str">
        <f t="shared" si="51"/>
        <v/>
      </c>
      <c r="H1649" s="117"/>
      <c r="I1649" s="122"/>
      <c r="J1649" s="165"/>
      <c r="K1649" s="122"/>
      <c r="L1649" s="120"/>
      <c r="M1649" s="120"/>
      <c r="N1649" s="123"/>
      <c r="O1649" s="109"/>
    </row>
    <row r="1650" spans="1:15" s="166" customFormat="1" x14ac:dyDescent="0.3">
      <c r="A1650" s="113">
        <f t="shared" si="50"/>
        <v>1641</v>
      </c>
      <c r="B1650" s="114"/>
      <c r="C1650" s="115"/>
      <c r="D1650" s="116"/>
      <c r="E1650" s="117"/>
      <c r="F1650" s="118"/>
      <c r="G1650" s="105" t="str">
        <f t="shared" si="51"/>
        <v/>
      </c>
      <c r="H1650" s="117"/>
      <c r="I1650" s="122"/>
      <c r="J1650" s="165"/>
      <c r="K1650" s="122"/>
      <c r="L1650" s="120"/>
      <c r="M1650" s="120"/>
      <c r="N1650" s="123"/>
      <c r="O1650" s="122"/>
    </row>
    <row r="1651" spans="1:15" s="166" customFormat="1" x14ac:dyDescent="0.3">
      <c r="A1651" s="113">
        <f t="shared" si="50"/>
        <v>1642</v>
      </c>
      <c r="B1651" s="114"/>
      <c r="C1651" s="115"/>
      <c r="D1651" s="116"/>
      <c r="E1651" s="117"/>
      <c r="F1651" s="118"/>
      <c r="G1651" s="105" t="str">
        <f t="shared" si="51"/>
        <v/>
      </c>
      <c r="H1651" s="117"/>
      <c r="I1651" s="122"/>
      <c r="J1651" s="165"/>
      <c r="K1651" s="122"/>
      <c r="L1651" s="120"/>
      <c r="M1651" s="120"/>
      <c r="N1651" s="123"/>
      <c r="O1651" s="122"/>
    </row>
    <row r="1652" spans="1:15" s="166" customFormat="1" x14ac:dyDescent="0.3">
      <c r="A1652" s="113">
        <f t="shared" si="50"/>
        <v>1643</v>
      </c>
      <c r="B1652" s="114"/>
      <c r="C1652" s="115"/>
      <c r="D1652" s="116"/>
      <c r="E1652" s="117"/>
      <c r="F1652" s="118"/>
      <c r="G1652" s="105" t="str">
        <f t="shared" si="51"/>
        <v/>
      </c>
      <c r="H1652" s="117"/>
      <c r="I1652" s="122"/>
      <c r="J1652" s="165"/>
      <c r="K1652" s="122"/>
      <c r="L1652" s="120"/>
      <c r="M1652" s="120"/>
      <c r="N1652" s="123"/>
      <c r="O1652" s="122"/>
    </row>
    <row r="1653" spans="1:15" s="166" customFormat="1" x14ac:dyDescent="0.3">
      <c r="A1653" s="113">
        <f t="shared" si="50"/>
        <v>1644</v>
      </c>
      <c r="B1653" s="114"/>
      <c r="C1653" s="115"/>
      <c r="D1653" s="116"/>
      <c r="E1653" s="117"/>
      <c r="F1653" s="118"/>
      <c r="G1653" s="105" t="str">
        <f t="shared" si="51"/>
        <v/>
      </c>
      <c r="H1653" s="117"/>
      <c r="I1653" s="122"/>
      <c r="J1653" s="165"/>
      <c r="K1653" s="122"/>
      <c r="L1653" s="120"/>
      <c r="M1653" s="120"/>
      <c r="N1653" s="123"/>
      <c r="O1653" s="122"/>
    </row>
    <row r="1654" spans="1:15" s="166" customFormat="1" x14ac:dyDescent="0.3">
      <c r="A1654" s="113">
        <f t="shared" si="50"/>
        <v>1645</v>
      </c>
      <c r="B1654" s="114"/>
      <c r="C1654" s="115"/>
      <c r="D1654" s="116"/>
      <c r="E1654" s="117"/>
      <c r="F1654" s="118"/>
      <c r="G1654" s="105" t="str">
        <f t="shared" si="51"/>
        <v/>
      </c>
      <c r="H1654" s="117"/>
      <c r="I1654" s="122"/>
      <c r="J1654" s="165"/>
      <c r="K1654" s="122"/>
      <c r="L1654" s="120"/>
      <c r="M1654" s="120"/>
      <c r="N1654" s="123"/>
      <c r="O1654" s="122"/>
    </row>
    <row r="1655" spans="1:15" s="166" customFormat="1" x14ac:dyDescent="0.3">
      <c r="A1655" s="113">
        <f t="shared" si="50"/>
        <v>1646</v>
      </c>
      <c r="B1655" s="114"/>
      <c r="C1655" s="115"/>
      <c r="D1655" s="116"/>
      <c r="E1655" s="117"/>
      <c r="F1655" s="118"/>
      <c r="G1655" s="105" t="str">
        <f t="shared" si="51"/>
        <v/>
      </c>
      <c r="H1655" s="117"/>
      <c r="I1655" s="122"/>
      <c r="J1655" s="165"/>
      <c r="K1655" s="122"/>
      <c r="L1655" s="120"/>
      <c r="M1655" s="120"/>
      <c r="N1655" s="123"/>
      <c r="O1655" s="122"/>
    </row>
    <row r="1656" spans="1:15" s="166" customFormat="1" x14ac:dyDescent="0.3">
      <c r="A1656" s="113">
        <f t="shared" si="50"/>
        <v>1647</v>
      </c>
      <c r="B1656" s="114"/>
      <c r="C1656" s="115"/>
      <c r="D1656" s="116"/>
      <c r="E1656" s="117"/>
      <c r="F1656" s="118"/>
      <c r="G1656" s="105" t="str">
        <f t="shared" si="51"/>
        <v/>
      </c>
      <c r="H1656" s="117"/>
      <c r="I1656" s="122"/>
      <c r="J1656" s="165"/>
      <c r="K1656" s="122"/>
      <c r="L1656" s="120"/>
      <c r="M1656" s="120"/>
      <c r="N1656" s="123"/>
      <c r="O1656" s="122"/>
    </row>
    <row r="1657" spans="1:15" s="166" customFormat="1" x14ac:dyDescent="0.3">
      <c r="A1657" s="113">
        <f t="shared" si="50"/>
        <v>1648</v>
      </c>
      <c r="B1657" s="114"/>
      <c r="C1657" s="115"/>
      <c r="D1657" s="116"/>
      <c r="E1657" s="117"/>
      <c r="F1657" s="118"/>
      <c r="G1657" s="105" t="str">
        <f t="shared" si="51"/>
        <v/>
      </c>
      <c r="H1657" s="117"/>
      <c r="I1657" s="122"/>
      <c r="J1657" s="165"/>
      <c r="K1657" s="122"/>
      <c r="L1657" s="120"/>
      <c r="M1657" s="120"/>
      <c r="N1657" s="123"/>
      <c r="O1657" s="122"/>
    </row>
    <row r="1658" spans="1:15" s="166" customFormat="1" x14ac:dyDescent="0.3">
      <c r="A1658" s="113">
        <f t="shared" si="50"/>
        <v>1649</v>
      </c>
      <c r="B1658" s="114"/>
      <c r="C1658" s="115"/>
      <c r="D1658" s="116"/>
      <c r="E1658" s="117"/>
      <c r="F1658" s="118"/>
      <c r="G1658" s="105" t="str">
        <f t="shared" si="51"/>
        <v/>
      </c>
      <c r="H1658" s="117"/>
      <c r="I1658" s="122"/>
      <c r="J1658" s="165"/>
      <c r="K1658" s="122"/>
      <c r="L1658" s="120"/>
      <c r="M1658" s="120"/>
      <c r="N1658" s="123"/>
      <c r="O1658" s="109"/>
    </row>
    <row r="1659" spans="1:15" s="166" customFormat="1" x14ac:dyDescent="0.3">
      <c r="A1659" s="113">
        <f t="shared" si="50"/>
        <v>1650</v>
      </c>
      <c r="B1659" s="114"/>
      <c r="C1659" s="115"/>
      <c r="D1659" s="116"/>
      <c r="E1659" s="117"/>
      <c r="F1659" s="118"/>
      <c r="G1659" s="105" t="str">
        <f t="shared" si="51"/>
        <v/>
      </c>
      <c r="H1659" s="117"/>
      <c r="I1659" s="122"/>
      <c r="J1659" s="165"/>
      <c r="K1659" s="122"/>
      <c r="L1659" s="120"/>
      <c r="M1659" s="120"/>
      <c r="N1659" s="123"/>
      <c r="O1659" s="109"/>
    </row>
    <row r="1660" spans="1:15" s="166" customFormat="1" x14ac:dyDescent="0.3">
      <c r="A1660" s="113">
        <f t="shared" si="50"/>
        <v>1651</v>
      </c>
      <c r="B1660" s="114"/>
      <c r="C1660" s="115"/>
      <c r="D1660" s="116"/>
      <c r="E1660" s="117"/>
      <c r="F1660" s="118"/>
      <c r="G1660" s="105" t="str">
        <f t="shared" si="51"/>
        <v/>
      </c>
      <c r="H1660" s="117"/>
      <c r="I1660" s="122"/>
      <c r="J1660" s="165"/>
      <c r="K1660" s="122"/>
      <c r="L1660" s="120"/>
      <c r="M1660" s="120"/>
      <c r="N1660" s="123"/>
      <c r="O1660" s="109"/>
    </row>
    <row r="1661" spans="1:15" s="166" customFormat="1" x14ac:dyDescent="0.3">
      <c r="A1661" s="113">
        <f t="shared" si="50"/>
        <v>1652</v>
      </c>
      <c r="B1661" s="114"/>
      <c r="C1661" s="115"/>
      <c r="D1661" s="116"/>
      <c r="E1661" s="117"/>
      <c r="F1661" s="118"/>
      <c r="G1661" s="105" t="str">
        <f t="shared" si="51"/>
        <v/>
      </c>
      <c r="H1661" s="117"/>
      <c r="I1661" s="122"/>
      <c r="J1661" s="165"/>
      <c r="K1661" s="122"/>
      <c r="L1661" s="120"/>
      <c r="M1661" s="120"/>
      <c r="N1661" s="123"/>
      <c r="O1661" s="122"/>
    </row>
    <row r="1662" spans="1:15" s="166" customFormat="1" x14ac:dyDescent="0.3">
      <c r="A1662" s="113">
        <f t="shared" si="50"/>
        <v>1653</v>
      </c>
      <c r="B1662" s="114"/>
      <c r="C1662" s="115"/>
      <c r="D1662" s="116"/>
      <c r="E1662" s="117"/>
      <c r="F1662" s="118"/>
      <c r="G1662" s="105" t="str">
        <f t="shared" si="51"/>
        <v/>
      </c>
      <c r="H1662" s="117"/>
      <c r="I1662" s="122"/>
      <c r="J1662" s="165"/>
      <c r="K1662" s="122"/>
      <c r="L1662" s="120"/>
      <c r="M1662" s="120"/>
      <c r="N1662" s="123"/>
      <c r="O1662" s="122"/>
    </row>
    <row r="1663" spans="1:15" s="166" customFormat="1" x14ac:dyDescent="0.3">
      <c r="A1663" s="113">
        <f t="shared" si="50"/>
        <v>1654</v>
      </c>
      <c r="B1663" s="114"/>
      <c r="C1663" s="115"/>
      <c r="D1663" s="116"/>
      <c r="E1663" s="117"/>
      <c r="F1663" s="118"/>
      <c r="G1663" s="105" t="str">
        <f t="shared" si="51"/>
        <v/>
      </c>
      <c r="H1663" s="117"/>
      <c r="I1663" s="122"/>
      <c r="J1663" s="165"/>
      <c r="K1663" s="122"/>
      <c r="L1663" s="120"/>
      <c r="M1663" s="120"/>
      <c r="N1663" s="123"/>
      <c r="O1663" s="122"/>
    </row>
    <row r="1664" spans="1:15" s="166" customFormat="1" x14ac:dyDescent="0.3">
      <c r="A1664" s="113">
        <f t="shared" si="50"/>
        <v>1655</v>
      </c>
      <c r="B1664" s="114"/>
      <c r="C1664" s="115"/>
      <c r="D1664" s="116"/>
      <c r="E1664" s="117"/>
      <c r="F1664" s="118"/>
      <c r="G1664" s="105" t="str">
        <f t="shared" si="51"/>
        <v/>
      </c>
      <c r="H1664" s="117"/>
      <c r="I1664" s="122"/>
      <c r="J1664" s="165"/>
      <c r="K1664" s="122"/>
      <c r="L1664" s="120"/>
      <c r="M1664" s="120"/>
      <c r="N1664" s="123"/>
      <c r="O1664" s="122"/>
    </row>
    <row r="1665" spans="1:15" s="166" customFormat="1" x14ac:dyDescent="0.3">
      <c r="A1665" s="113">
        <f t="shared" si="50"/>
        <v>1656</v>
      </c>
      <c r="B1665" s="114"/>
      <c r="C1665" s="115"/>
      <c r="D1665" s="116"/>
      <c r="E1665" s="117"/>
      <c r="F1665" s="118"/>
      <c r="G1665" s="105" t="str">
        <f t="shared" si="51"/>
        <v/>
      </c>
      <c r="H1665" s="117"/>
      <c r="I1665" s="122"/>
      <c r="J1665" s="165"/>
      <c r="K1665" s="122"/>
      <c r="L1665" s="120"/>
      <c r="M1665" s="120"/>
      <c r="N1665" s="123"/>
      <c r="O1665" s="122"/>
    </row>
    <row r="1666" spans="1:15" s="166" customFormat="1" x14ac:dyDescent="0.3">
      <c r="A1666" s="113">
        <f t="shared" si="50"/>
        <v>1657</v>
      </c>
      <c r="B1666" s="114"/>
      <c r="C1666" s="115"/>
      <c r="D1666" s="116"/>
      <c r="E1666" s="117"/>
      <c r="F1666" s="118"/>
      <c r="G1666" s="105" t="str">
        <f t="shared" si="51"/>
        <v/>
      </c>
      <c r="H1666" s="117"/>
      <c r="I1666" s="122"/>
      <c r="J1666" s="165"/>
      <c r="K1666" s="122"/>
      <c r="L1666" s="120"/>
      <c r="M1666" s="120"/>
      <c r="N1666" s="123"/>
      <c r="O1666" s="109"/>
    </row>
    <row r="1667" spans="1:15" s="166" customFormat="1" x14ac:dyDescent="0.3">
      <c r="A1667" s="113">
        <f t="shared" si="50"/>
        <v>1658</v>
      </c>
      <c r="B1667" s="114"/>
      <c r="C1667" s="115"/>
      <c r="D1667" s="116"/>
      <c r="E1667" s="117"/>
      <c r="F1667" s="118"/>
      <c r="G1667" s="105" t="str">
        <f t="shared" si="51"/>
        <v/>
      </c>
      <c r="H1667" s="117"/>
      <c r="I1667" s="122"/>
      <c r="J1667" s="165"/>
      <c r="K1667" s="122"/>
      <c r="L1667" s="120"/>
      <c r="M1667" s="120"/>
      <c r="N1667" s="123"/>
      <c r="O1667" s="122"/>
    </row>
    <row r="1668" spans="1:15" s="166" customFormat="1" x14ac:dyDescent="0.3">
      <c r="A1668" s="113">
        <f t="shared" si="50"/>
        <v>1659</v>
      </c>
      <c r="B1668" s="114"/>
      <c r="C1668" s="115"/>
      <c r="D1668" s="116"/>
      <c r="E1668" s="117"/>
      <c r="F1668" s="118"/>
      <c r="G1668" s="105" t="str">
        <f t="shared" si="51"/>
        <v/>
      </c>
      <c r="H1668" s="117"/>
      <c r="I1668" s="122"/>
      <c r="J1668" s="165"/>
      <c r="K1668" s="122"/>
      <c r="L1668" s="120"/>
      <c r="M1668" s="120"/>
      <c r="N1668" s="123"/>
      <c r="O1668" s="109"/>
    </row>
    <row r="1669" spans="1:15" s="166" customFormat="1" x14ac:dyDescent="0.3">
      <c r="A1669" s="113">
        <f t="shared" si="50"/>
        <v>1660</v>
      </c>
      <c r="B1669" s="114"/>
      <c r="C1669" s="115"/>
      <c r="D1669" s="116"/>
      <c r="E1669" s="117"/>
      <c r="F1669" s="118"/>
      <c r="G1669" s="105" t="str">
        <f t="shared" si="51"/>
        <v/>
      </c>
      <c r="H1669" s="117"/>
      <c r="I1669" s="122"/>
      <c r="J1669" s="165"/>
      <c r="K1669" s="122"/>
      <c r="L1669" s="120"/>
      <c r="M1669" s="120"/>
      <c r="N1669" s="123"/>
      <c r="O1669" s="109"/>
    </row>
    <row r="1670" spans="1:15" s="166" customFormat="1" x14ac:dyDescent="0.3">
      <c r="A1670" s="113">
        <f t="shared" si="50"/>
        <v>1661</v>
      </c>
      <c r="B1670" s="114"/>
      <c r="C1670" s="115"/>
      <c r="D1670" s="116"/>
      <c r="E1670" s="117"/>
      <c r="F1670" s="118"/>
      <c r="G1670" s="105" t="str">
        <f t="shared" si="51"/>
        <v/>
      </c>
      <c r="H1670" s="117"/>
      <c r="I1670" s="122"/>
      <c r="J1670" s="165"/>
      <c r="K1670" s="122"/>
      <c r="L1670" s="120"/>
      <c r="M1670" s="120"/>
      <c r="N1670" s="123"/>
      <c r="O1670" s="109"/>
    </row>
    <row r="1671" spans="1:15" s="166" customFormat="1" x14ac:dyDescent="0.3">
      <c r="A1671" s="113">
        <f t="shared" si="50"/>
        <v>1662</v>
      </c>
      <c r="B1671" s="114"/>
      <c r="C1671" s="115"/>
      <c r="D1671" s="116"/>
      <c r="E1671" s="117"/>
      <c r="F1671" s="118"/>
      <c r="G1671" s="105" t="str">
        <f t="shared" si="51"/>
        <v/>
      </c>
      <c r="H1671" s="117"/>
      <c r="I1671" s="122"/>
      <c r="J1671" s="165"/>
      <c r="K1671" s="122"/>
      <c r="L1671" s="120"/>
      <c r="M1671" s="120"/>
      <c r="N1671" s="123"/>
      <c r="O1671" s="109"/>
    </row>
    <row r="1672" spans="1:15" s="166" customFormat="1" x14ac:dyDescent="0.3">
      <c r="A1672" s="113">
        <f t="shared" si="50"/>
        <v>1663</v>
      </c>
      <c r="B1672" s="114"/>
      <c r="C1672" s="115"/>
      <c r="D1672" s="116"/>
      <c r="E1672" s="117"/>
      <c r="F1672" s="118"/>
      <c r="G1672" s="105" t="str">
        <f t="shared" si="51"/>
        <v/>
      </c>
      <c r="H1672" s="117"/>
      <c r="I1672" s="122"/>
      <c r="J1672" s="165"/>
      <c r="K1672" s="122"/>
      <c r="L1672" s="120"/>
      <c r="M1672" s="120"/>
      <c r="N1672" s="123"/>
      <c r="O1672" s="122"/>
    </row>
    <row r="1673" spans="1:15" s="166" customFormat="1" x14ac:dyDescent="0.3">
      <c r="A1673" s="113">
        <f t="shared" si="50"/>
        <v>1664</v>
      </c>
      <c r="B1673" s="114"/>
      <c r="C1673" s="115"/>
      <c r="D1673" s="116"/>
      <c r="E1673" s="117"/>
      <c r="F1673" s="118"/>
      <c r="G1673" s="105" t="str">
        <f t="shared" si="51"/>
        <v/>
      </c>
      <c r="H1673" s="117"/>
      <c r="I1673" s="122"/>
      <c r="J1673" s="165"/>
      <c r="K1673" s="122"/>
      <c r="L1673" s="120"/>
      <c r="M1673" s="120"/>
      <c r="N1673" s="123"/>
      <c r="O1673" s="122"/>
    </row>
    <row r="1674" spans="1:15" s="166" customFormat="1" x14ac:dyDescent="0.3">
      <c r="A1674" s="113">
        <f t="shared" si="50"/>
        <v>1665</v>
      </c>
      <c r="B1674" s="114"/>
      <c r="C1674" s="115"/>
      <c r="D1674" s="116"/>
      <c r="E1674" s="117"/>
      <c r="F1674" s="118"/>
      <c r="G1674" s="105" t="str">
        <f t="shared" si="51"/>
        <v/>
      </c>
      <c r="H1674" s="117"/>
      <c r="I1674" s="122"/>
      <c r="J1674" s="165"/>
      <c r="K1674" s="122"/>
      <c r="L1674" s="120"/>
      <c r="M1674" s="120"/>
      <c r="N1674" s="123"/>
      <c r="O1674" s="122"/>
    </row>
    <row r="1675" spans="1:15" s="166" customFormat="1" x14ac:dyDescent="0.3">
      <c r="A1675" s="113">
        <f t="shared" ref="A1675:A1738" si="52">A1674+1</f>
        <v>1666</v>
      </c>
      <c r="B1675" s="114"/>
      <c r="C1675" s="115"/>
      <c r="D1675" s="116"/>
      <c r="E1675" s="117"/>
      <c r="F1675" s="118"/>
      <c r="G1675" s="105" t="str">
        <f t="shared" ref="G1675:G1738" si="53">IF(E1675&lt;&gt;"",IF(D1675&lt;&gt;"",D1675&amp;"-"&amp;E1675&amp;"-"&amp;TEXT(F1675,"000"),E1675&amp;"-"&amp;TEXT(F1675,"000")),"")</f>
        <v/>
      </c>
      <c r="H1675" s="117"/>
      <c r="I1675" s="122"/>
      <c r="J1675" s="165"/>
      <c r="K1675" s="122"/>
      <c r="L1675" s="120"/>
      <c r="M1675" s="120"/>
      <c r="N1675" s="123"/>
      <c r="O1675" s="122"/>
    </row>
    <row r="1676" spans="1:15" s="166" customFormat="1" x14ac:dyDescent="0.3">
      <c r="A1676" s="113">
        <f t="shared" si="52"/>
        <v>1667</v>
      </c>
      <c r="B1676" s="114"/>
      <c r="C1676" s="115"/>
      <c r="D1676" s="116"/>
      <c r="E1676" s="117"/>
      <c r="F1676" s="118"/>
      <c r="G1676" s="105" t="str">
        <f t="shared" si="53"/>
        <v/>
      </c>
      <c r="H1676" s="117"/>
      <c r="I1676" s="122"/>
      <c r="J1676" s="165"/>
      <c r="K1676" s="122"/>
      <c r="L1676" s="120"/>
      <c r="M1676" s="120"/>
      <c r="N1676" s="123"/>
      <c r="O1676" s="122"/>
    </row>
    <row r="1677" spans="1:15" s="166" customFormat="1" x14ac:dyDescent="0.3">
      <c r="A1677" s="113">
        <f t="shared" si="52"/>
        <v>1668</v>
      </c>
      <c r="B1677" s="114"/>
      <c r="C1677" s="115"/>
      <c r="D1677" s="116"/>
      <c r="E1677" s="117"/>
      <c r="F1677" s="118"/>
      <c r="G1677" s="105" t="str">
        <f t="shared" si="53"/>
        <v/>
      </c>
      <c r="H1677" s="117"/>
      <c r="I1677" s="122"/>
      <c r="J1677" s="165"/>
      <c r="K1677" s="122"/>
      <c r="L1677" s="120"/>
      <c r="M1677" s="120"/>
      <c r="N1677" s="123"/>
      <c r="O1677" s="122"/>
    </row>
    <row r="1678" spans="1:15" s="166" customFormat="1" x14ac:dyDescent="0.3">
      <c r="A1678" s="113">
        <f t="shared" si="52"/>
        <v>1669</v>
      </c>
      <c r="B1678" s="114"/>
      <c r="C1678" s="115"/>
      <c r="D1678" s="116"/>
      <c r="E1678" s="117"/>
      <c r="F1678" s="118"/>
      <c r="G1678" s="105" t="str">
        <f t="shared" si="53"/>
        <v/>
      </c>
      <c r="H1678" s="117"/>
      <c r="I1678" s="122"/>
      <c r="J1678" s="165"/>
      <c r="K1678" s="122"/>
      <c r="L1678" s="120"/>
      <c r="M1678" s="120"/>
      <c r="N1678" s="123"/>
      <c r="O1678" s="122"/>
    </row>
    <row r="1679" spans="1:15" s="166" customFormat="1" x14ac:dyDescent="0.3">
      <c r="A1679" s="113">
        <f t="shared" si="52"/>
        <v>1670</v>
      </c>
      <c r="B1679" s="114"/>
      <c r="C1679" s="115"/>
      <c r="D1679" s="116"/>
      <c r="E1679" s="117"/>
      <c r="F1679" s="118"/>
      <c r="G1679" s="105" t="str">
        <f t="shared" si="53"/>
        <v/>
      </c>
      <c r="H1679" s="117"/>
      <c r="I1679" s="122"/>
      <c r="J1679" s="165"/>
      <c r="K1679" s="122"/>
      <c r="L1679" s="120"/>
      <c r="M1679" s="120"/>
      <c r="N1679" s="123"/>
      <c r="O1679" s="122"/>
    </row>
    <row r="1680" spans="1:15" s="166" customFormat="1" x14ac:dyDescent="0.3">
      <c r="A1680" s="113">
        <f t="shared" si="52"/>
        <v>1671</v>
      </c>
      <c r="B1680" s="114"/>
      <c r="C1680" s="115"/>
      <c r="D1680" s="116"/>
      <c r="E1680" s="117"/>
      <c r="F1680" s="118"/>
      <c r="G1680" s="105" t="str">
        <f t="shared" si="53"/>
        <v/>
      </c>
      <c r="H1680" s="117"/>
      <c r="I1680" s="122"/>
      <c r="J1680" s="165"/>
      <c r="K1680" s="122"/>
      <c r="L1680" s="120"/>
      <c r="M1680" s="120"/>
      <c r="N1680" s="123"/>
      <c r="O1680" s="122"/>
    </row>
    <row r="1681" spans="1:15" s="166" customFormat="1" x14ac:dyDescent="0.3">
      <c r="A1681" s="113">
        <f t="shared" si="52"/>
        <v>1672</v>
      </c>
      <c r="B1681" s="114"/>
      <c r="C1681" s="115"/>
      <c r="D1681" s="116"/>
      <c r="E1681" s="117"/>
      <c r="F1681" s="118"/>
      <c r="G1681" s="105" t="str">
        <f t="shared" si="53"/>
        <v/>
      </c>
      <c r="H1681" s="117"/>
      <c r="I1681" s="122"/>
      <c r="J1681" s="165"/>
      <c r="K1681" s="122"/>
      <c r="L1681" s="120"/>
      <c r="M1681" s="120"/>
      <c r="N1681" s="123"/>
      <c r="O1681" s="122"/>
    </row>
    <row r="1682" spans="1:15" s="166" customFormat="1" x14ac:dyDescent="0.3">
      <c r="A1682" s="113">
        <f t="shared" si="52"/>
        <v>1673</v>
      </c>
      <c r="B1682" s="114"/>
      <c r="C1682" s="115"/>
      <c r="D1682" s="116"/>
      <c r="E1682" s="117"/>
      <c r="F1682" s="118"/>
      <c r="G1682" s="105" t="str">
        <f t="shared" si="53"/>
        <v/>
      </c>
      <c r="H1682" s="117"/>
      <c r="I1682" s="122"/>
      <c r="J1682" s="165"/>
      <c r="K1682" s="122"/>
      <c r="L1682" s="120"/>
      <c r="M1682" s="120"/>
      <c r="N1682" s="123"/>
      <c r="O1682" s="122"/>
    </row>
    <row r="1683" spans="1:15" s="166" customFormat="1" x14ac:dyDescent="0.3">
      <c r="A1683" s="113">
        <f t="shared" si="52"/>
        <v>1674</v>
      </c>
      <c r="B1683" s="114"/>
      <c r="C1683" s="115"/>
      <c r="D1683" s="116"/>
      <c r="E1683" s="117"/>
      <c r="F1683" s="118"/>
      <c r="G1683" s="105" t="str">
        <f t="shared" si="53"/>
        <v/>
      </c>
      <c r="H1683" s="117"/>
      <c r="I1683" s="122"/>
      <c r="J1683" s="165"/>
      <c r="K1683" s="122"/>
      <c r="L1683" s="120"/>
      <c r="M1683" s="120"/>
      <c r="N1683" s="123"/>
      <c r="O1683" s="122"/>
    </row>
    <row r="1684" spans="1:15" s="166" customFormat="1" x14ac:dyDescent="0.3">
      <c r="A1684" s="113">
        <f t="shared" si="52"/>
        <v>1675</v>
      </c>
      <c r="B1684" s="114"/>
      <c r="C1684" s="115"/>
      <c r="D1684" s="116"/>
      <c r="E1684" s="117"/>
      <c r="F1684" s="118"/>
      <c r="G1684" s="105" t="str">
        <f t="shared" si="53"/>
        <v/>
      </c>
      <c r="H1684" s="117"/>
      <c r="I1684" s="122"/>
      <c r="J1684" s="165"/>
      <c r="K1684" s="122"/>
      <c r="L1684" s="120"/>
      <c r="M1684" s="120"/>
      <c r="N1684" s="123"/>
      <c r="O1684" s="109"/>
    </row>
    <row r="1685" spans="1:15" s="166" customFormat="1" x14ac:dyDescent="0.3">
      <c r="A1685" s="113">
        <f t="shared" si="52"/>
        <v>1676</v>
      </c>
      <c r="B1685" s="114"/>
      <c r="C1685" s="115"/>
      <c r="D1685" s="116"/>
      <c r="E1685" s="117"/>
      <c r="F1685" s="118"/>
      <c r="G1685" s="105" t="str">
        <f t="shared" si="53"/>
        <v/>
      </c>
      <c r="H1685" s="117"/>
      <c r="I1685" s="122"/>
      <c r="J1685" s="165"/>
      <c r="K1685" s="122"/>
      <c r="L1685" s="120"/>
      <c r="M1685" s="120"/>
      <c r="N1685" s="123"/>
      <c r="O1685" s="122"/>
    </row>
    <row r="1686" spans="1:15" s="166" customFormat="1" x14ac:dyDescent="0.3">
      <c r="A1686" s="113">
        <f t="shared" si="52"/>
        <v>1677</v>
      </c>
      <c r="B1686" s="114"/>
      <c r="C1686" s="115"/>
      <c r="D1686" s="116"/>
      <c r="E1686" s="117"/>
      <c r="F1686" s="118"/>
      <c r="G1686" s="105" t="str">
        <f t="shared" si="53"/>
        <v/>
      </c>
      <c r="H1686" s="117"/>
      <c r="I1686" s="122"/>
      <c r="J1686" s="165"/>
      <c r="K1686" s="122"/>
      <c r="L1686" s="120"/>
      <c r="M1686" s="120"/>
      <c r="N1686" s="123"/>
      <c r="O1686" s="122"/>
    </row>
    <row r="1687" spans="1:15" s="166" customFormat="1" x14ac:dyDescent="0.3">
      <c r="A1687" s="113">
        <f t="shared" si="52"/>
        <v>1678</v>
      </c>
      <c r="B1687" s="114"/>
      <c r="C1687" s="115"/>
      <c r="D1687" s="116"/>
      <c r="E1687" s="117"/>
      <c r="F1687" s="118"/>
      <c r="G1687" s="105" t="str">
        <f t="shared" si="53"/>
        <v/>
      </c>
      <c r="H1687" s="117"/>
      <c r="I1687" s="122"/>
      <c r="J1687" s="165"/>
      <c r="K1687" s="122"/>
      <c r="L1687" s="120"/>
      <c r="M1687" s="120"/>
      <c r="N1687" s="123"/>
      <c r="O1687" s="122"/>
    </row>
    <row r="1688" spans="1:15" s="166" customFormat="1" x14ac:dyDescent="0.3">
      <c r="A1688" s="113">
        <f t="shared" si="52"/>
        <v>1679</v>
      </c>
      <c r="B1688" s="114"/>
      <c r="C1688" s="115"/>
      <c r="D1688" s="116"/>
      <c r="E1688" s="117"/>
      <c r="F1688" s="118"/>
      <c r="G1688" s="105" t="str">
        <f t="shared" si="53"/>
        <v/>
      </c>
      <c r="H1688" s="117"/>
      <c r="I1688" s="122"/>
      <c r="J1688" s="165"/>
      <c r="K1688" s="122"/>
      <c r="L1688" s="120"/>
      <c r="M1688" s="120"/>
      <c r="N1688" s="123"/>
      <c r="O1688" s="122"/>
    </row>
    <row r="1689" spans="1:15" s="166" customFormat="1" x14ac:dyDescent="0.3">
      <c r="A1689" s="113">
        <f t="shared" si="52"/>
        <v>1680</v>
      </c>
      <c r="B1689" s="114"/>
      <c r="C1689" s="115"/>
      <c r="D1689" s="116"/>
      <c r="E1689" s="117"/>
      <c r="F1689" s="118"/>
      <c r="G1689" s="105" t="str">
        <f t="shared" si="53"/>
        <v/>
      </c>
      <c r="H1689" s="117"/>
      <c r="I1689" s="122"/>
      <c r="J1689" s="165"/>
      <c r="K1689" s="122"/>
      <c r="L1689" s="120"/>
      <c r="M1689" s="120"/>
      <c r="N1689" s="123"/>
      <c r="O1689" s="122"/>
    </row>
    <row r="1690" spans="1:15" s="166" customFormat="1" x14ac:dyDescent="0.3">
      <c r="A1690" s="113">
        <f t="shared" si="52"/>
        <v>1681</v>
      </c>
      <c r="B1690" s="114"/>
      <c r="C1690" s="115"/>
      <c r="D1690" s="116"/>
      <c r="E1690" s="117"/>
      <c r="F1690" s="118"/>
      <c r="G1690" s="105" t="str">
        <f t="shared" si="53"/>
        <v/>
      </c>
      <c r="H1690" s="117"/>
      <c r="I1690" s="122"/>
      <c r="J1690" s="165"/>
      <c r="K1690" s="122"/>
      <c r="L1690" s="120"/>
      <c r="M1690" s="120"/>
      <c r="N1690" s="123"/>
      <c r="O1690" s="122"/>
    </row>
    <row r="1691" spans="1:15" s="166" customFormat="1" x14ac:dyDescent="0.3">
      <c r="A1691" s="113">
        <f t="shared" si="52"/>
        <v>1682</v>
      </c>
      <c r="B1691" s="114"/>
      <c r="C1691" s="115"/>
      <c r="D1691" s="116"/>
      <c r="E1691" s="117"/>
      <c r="F1691" s="118"/>
      <c r="G1691" s="105" t="str">
        <f t="shared" si="53"/>
        <v/>
      </c>
      <c r="H1691" s="117"/>
      <c r="I1691" s="122"/>
      <c r="J1691" s="165"/>
      <c r="K1691" s="122"/>
      <c r="L1691" s="120"/>
      <c r="M1691" s="120"/>
      <c r="N1691" s="123"/>
      <c r="O1691" s="122"/>
    </row>
    <row r="1692" spans="1:15" s="166" customFormat="1" x14ac:dyDescent="0.3">
      <c r="A1692" s="113">
        <f t="shared" si="52"/>
        <v>1683</v>
      </c>
      <c r="B1692" s="114"/>
      <c r="C1692" s="115"/>
      <c r="D1692" s="116"/>
      <c r="E1692" s="117"/>
      <c r="F1692" s="118"/>
      <c r="G1692" s="105" t="str">
        <f t="shared" si="53"/>
        <v/>
      </c>
      <c r="H1692" s="117"/>
      <c r="I1692" s="122"/>
      <c r="J1692" s="165"/>
      <c r="K1692" s="122"/>
      <c r="L1692" s="120"/>
      <c r="M1692" s="120"/>
      <c r="N1692" s="123"/>
      <c r="O1692" s="122"/>
    </row>
    <row r="1693" spans="1:15" s="166" customFormat="1" x14ac:dyDescent="0.3">
      <c r="A1693" s="113">
        <f t="shared" si="52"/>
        <v>1684</v>
      </c>
      <c r="B1693" s="114"/>
      <c r="C1693" s="115"/>
      <c r="D1693" s="116"/>
      <c r="E1693" s="117"/>
      <c r="F1693" s="118"/>
      <c r="G1693" s="105" t="str">
        <f t="shared" si="53"/>
        <v/>
      </c>
      <c r="H1693" s="117"/>
      <c r="I1693" s="122"/>
      <c r="J1693" s="165"/>
      <c r="K1693" s="122"/>
      <c r="L1693" s="120"/>
      <c r="M1693" s="120"/>
      <c r="N1693" s="123"/>
      <c r="O1693" s="122"/>
    </row>
    <row r="1694" spans="1:15" s="166" customFormat="1" x14ac:dyDescent="0.3">
      <c r="A1694" s="113">
        <f t="shared" si="52"/>
        <v>1685</v>
      </c>
      <c r="B1694" s="114"/>
      <c r="C1694" s="115"/>
      <c r="D1694" s="116"/>
      <c r="E1694" s="117"/>
      <c r="F1694" s="118"/>
      <c r="G1694" s="105" t="str">
        <f t="shared" si="53"/>
        <v/>
      </c>
      <c r="H1694" s="117"/>
      <c r="I1694" s="122"/>
      <c r="J1694" s="165"/>
      <c r="K1694" s="122"/>
      <c r="L1694" s="120"/>
      <c r="M1694" s="120"/>
      <c r="N1694" s="123"/>
      <c r="O1694" s="122"/>
    </row>
    <row r="1695" spans="1:15" s="166" customFormat="1" x14ac:dyDescent="0.3">
      <c r="A1695" s="113">
        <f t="shared" si="52"/>
        <v>1686</v>
      </c>
      <c r="B1695" s="114"/>
      <c r="C1695" s="115"/>
      <c r="D1695" s="116"/>
      <c r="E1695" s="117"/>
      <c r="F1695" s="118"/>
      <c r="G1695" s="105" t="str">
        <f t="shared" si="53"/>
        <v/>
      </c>
      <c r="H1695" s="117"/>
      <c r="I1695" s="122"/>
      <c r="J1695" s="165"/>
      <c r="K1695" s="122"/>
      <c r="L1695" s="120"/>
      <c r="M1695" s="120"/>
      <c r="N1695" s="123"/>
      <c r="O1695" s="122"/>
    </row>
    <row r="1696" spans="1:15" s="166" customFormat="1" x14ac:dyDescent="0.3">
      <c r="A1696" s="113">
        <f t="shared" si="52"/>
        <v>1687</v>
      </c>
      <c r="B1696" s="114"/>
      <c r="C1696" s="115"/>
      <c r="D1696" s="116"/>
      <c r="E1696" s="117"/>
      <c r="F1696" s="118"/>
      <c r="G1696" s="105" t="str">
        <f t="shared" si="53"/>
        <v/>
      </c>
      <c r="H1696" s="117"/>
      <c r="I1696" s="122"/>
      <c r="J1696" s="165"/>
      <c r="K1696" s="122"/>
      <c r="L1696" s="120"/>
      <c r="M1696" s="120"/>
      <c r="N1696" s="123"/>
      <c r="O1696" s="122"/>
    </row>
    <row r="1697" spans="1:15" s="166" customFormat="1" x14ac:dyDescent="0.3">
      <c r="A1697" s="113">
        <f t="shared" si="52"/>
        <v>1688</v>
      </c>
      <c r="B1697" s="114"/>
      <c r="C1697" s="115"/>
      <c r="D1697" s="116"/>
      <c r="E1697" s="117"/>
      <c r="F1697" s="118"/>
      <c r="G1697" s="105" t="str">
        <f t="shared" si="53"/>
        <v/>
      </c>
      <c r="H1697" s="117"/>
      <c r="I1697" s="122"/>
      <c r="J1697" s="165"/>
      <c r="K1697" s="122"/>
      <c r="L1697" s="120"/>
      <c r="M1697" s="120"/>
      <c r="N1697" s="123"/>
      <c r="O1697" s="122"/>
    </row>
    <row r="1698" spans="1:15" s="166" customFormat="1" x14ac:dyDescent="0.3">
      <c r="A1698" s="113">
        <f t="shared" si="52"/>
        <v>1689</v>
      </c>
      <c r="B1698" s="114"/>
      <c r="C1698" s="115"/>
      <c r="D1698" s="116"/>
      <c r="E1698" s="117"/>
      <c r="F1698" s="118"/>
      <c r="G1698" s="105" t="str">
        <f t="shared" si="53"/>
        <v/>
      </c>
      <c r="H1698" s="117"/>
      <c r="I1698" s="122"/>
      <c r="J1698" s="165"/>
      <c r="K1698" s="122"/>
      <c r="L1698" s="120"/>
      <c r="M1698" s="120"/>
      <c r="N1698" s="123"/>
      <c r="O1698" s="109"/>
    </row>
    <row r="1699" spans="1:15" s="166" customFormat="1" x14ac:dyDescent="0.3">
      <c r="A1699" s="113">
        <f t="shared" si="52"/>
        <v>1690</v>
      </c>
      <c r="B1699" s="114"/>
      <c r="C1699" s="115"/>
      <c r="D1699" s="116"/>
      <c r="E1699" s="117"/>
      <c r="F1699" s="118"/>
      <c r="G1699" s="105" t="str">
        <f t="shared" si="53"/>
        <v/>
      </c>
      <c r="H1699" s="117"/>
      <c r="I1699" s="122"/>
      <c r="J1699" s="165"/>
      <c r="K1699" s="122"/>
      <c r="L1699" s="120"/>
      <c r="M1699" s="120"/>
      <c r="N1699" s="123"/>
      <c r="O1699" s="122"/>
    </row>
    <row r="1700" spans="1:15" s="166" customFormat="1" x14ac:dyDescent="0.3">
      <c r="A1700" s="113">
        <f t="shared" si="52"/>
        <v>1691</v>
      </c>
      <c r="B1700" s="114"/>
      <c r="C1700" s="115"/>
      <c r="D1700" s="116"/>
      <c r="E1700" s="117"/>
      <c r="F1700" s="118"/>
      <c r="G1700" s="105" t="str">
        <f t="shared" si="53"/>
        <v/>
      </c>
      <c r="H1700" s="117"/>
      <c r="I1700" s="122"/>
      <c r="J1700" s="165"/>
      <c r="K1700" s="122"/>
      <c r="L1700" s="120"/>
      <c r="M1700" s="120"/>
      <c r="N1700" s="123"/>
      <c r="O1700" s="122"/>
    </row>
    <row r="1701" spans="1:15" s="166" customFormat="1" x14ac:dyDescent="0.3">
      <c r="A1701" s="113">
        <f t="shared" si="52"/>
        <v>1692</v>
      </c>
      <c r="B1701" s="114"/>
      <c r="C1701" s="115"/>
      <c r="D1701" s="116"/>
      <c r="E1701" s="117"/>
      <c r="F1701" s="118"/>
      <c r="G1701" s="105" t="str">
        <f t="shared" si="53"/>
        <v/>
      </c>
      <c r="H1701" s="117"/>
      <c r="I1701" s="122"/>
      <c r="J1701" s="165"/>
      <c r="K1701" s="122"/>
      <c r="L1701" s="120"/>
      <c r="M1701" s="120"/>
      <c r="N1701" s="123"/>
      <c r="O1701" s="109"/>
    </row>
    <row r="1702" spans="1:15" s="166" customFormat="1" x14ac:dyDescent="0.3">
      <c r="A1702" s="113">
        <f t="shared" si="52"/>
        <v>1693</v>
      </c>
      <c r="B1702" s="114"/>
      <c r="C1702" s="115"/>
      <c r="D1702" s="116"/>
      <c r="E1702" s="117"/>
      <c r="F1702" s="118"/>
      <c r="G1702" s="105" t="str">
        <f t="shared" si="53"/>
        <v/>
      </c>
      <c r="H1702" s="117"/>
      <c r="I1702" s="122"/>
      <c r="J1702" s="165"/>
      <c r="K1702" s="122"/>
      <c r="L1702" s="120"/>
      <c r="M1702" s="120"/>
      <c r="N1702" s="123"/>
      <c r="O1702" s="109"/>
    </row>
    <row r="1703" spans="1:15" s="166" customFormat="1" x14ac:dyDescent="0.3">
      <c r="A1703" s="113">
        <f t="shared" si="52"/>
        <v>1694</v>
      </c>
      <c r="B1703" s="114"/>
      <c r="C1703" s="115"/>
      <c r="D1703" s="116"/>
      <c r="E1703" s="117"/>
      <c r="F1703" s="118"/>
      <c r="G1703" s="105" t="str">
        <f t="shared" si="53"/>
        <v/>
      </c>
      <c r="H1703" s="117"/>
      <c r="I1703" s="122"/>
      <c r="J1703" s="165"/>
      <c r="K1703" s="122"/>
      <c r="L1703" s="120"/>
      <c r="M1703" s="120"/>
      <c r="N1703" s="123"/>
      <c r="O1703" s="109"/>
    </row>
    <row r="1704" spans="1:15" s="166" customFormat="1" x14ac:dyDescent="0.3">
      <c r="A1704" s="113">
        <f t="shared" si="52"/>
        <v>1695</v>
      </c>
      <c r="B1704" s="114"/>
      <c r="C1704" s="115"/>
      <c r="D1704" s="116"/>
      <c r="E1704" s="117"/>
      <c r="F1704" s="118"/>
      <c r="G1704" s="105" t="str">
        <f t="shared" si="53"/>
        <v/>
      </c>
      <c r="H1704" s="117"/>
      <c r="I1704" s="122"/>
      <c r="J1704" s="165"/>
      <c r="K1704" s="122"/>
      <c r="L1704" s="120"/>
      <c r="M1704" s="120"/>
      <c r="N1704" s="123"/>
      <c r="O1704" s="109"/>
    </row>
    <row r="1705" spans="1:15" s="166" customFormat="1" x14ac:dyDescent="0.3">
      <c r="A1705" s="113">
        <f t="shared" si="52"/>
        <v>1696</v>
      </c>
      <c r="B1705" s="114"/>
      <c r="C1705" s="115"/>
      <c r="D1705" s="116"/>
      <c r="E1705" s="117"/>
      <c r="F1705" s="118"/>
      <c r="G1705" s="105" t="str">
        <f t="shared" si="53"/>
        <v/>
      </c>
      <c r="H1705" s="117"/>
      <c r="I1705" s="122"/>
      <c r="J1705" s="165"/>
      <c r="K1705" s="122"/>
      <c r="L1705" s="120"/>
      <c r="M1705" s="120"/>
      <c r="N1705" s="123"/>
      <c r="O1705" s="109"/>
    </row>
    <row r="1706" spans="1:15" s="166" customFormat="1" x14ac:dyDescent="0.3">
      <c r="A1706" s="113">
        <f t="shared" si="52"/>
        <v>1697</v>
      </c>
      <c r="B1706" s="114"/>
      <c r="C1706" s="115"/>
      <c r="D1706" s="116"/>
      <c r="E1706" s="117"/>
      <c r="F1706" s="118"/>
      <c r="G1706" s="105" t="str">
        <f t="shared" si="53"/>
        <v/>
      </c>
      <c r="H1706" s="117"/>
      <c r="I1706" s="122"/>
      <c r="J1706" s="165"/>
      <c r="K1706" s="122"/>
      <c r="L1706" s="120"/>
      <c r="M1706" s="120"/>
      <c r="N1706" s="123"/>
      <c r="O1706" s="122"/>
    </row>
    <row r="1707" spans="1:15" s="166" customFormat="1" x14ac:dyDescent="0.3">
      <c r="A1707" s="113">
        <f t="shared" si="52"/>
        <v>1698</v>
      </c>
      <c r="B1707" s="114"/>
      <c r="C1707" s="115"/>
      <c r="D1707" s="116"/>
      <c r="E1707" s="117"/>
      <c r="F1707" s="118"/>
      <c r="G1707" s="105" t="str">
        <f t="shared" si="53"/>
        <v/>
      </c>
      <c r="H1707" s="117"/>
      <c r="I1707" s="122"/>
      <c r="J1707" s="165"/>
      <c r="K1707" s="122"/>
      <c r="L1707" s="120"/>
      <c r="M1707" s="120"/>
      <c r="N1707" s="123"/>
      <c r="O1707" s="122"/>
    </row>
    <row r="1708" spans="1:15" s="166" customFormat="1" x14ac:dyDescent="0.3">
      <c r="A1708" s="113">
        <f t="shared" si="52"/>
        <v>1699</v>
      </c>
      <c r="B1708" s="114"/>
      <c r="C1708" s="115"/>
      <c r="D1708" s="116"/>
      <c r="E1708" s="117"/>
      <c r="F1708" s="118"/>
      <c r="G1708" s="105" t="str">
        <f t="shared" si="53"/>
        <v/>
      </c>
      <c r="H1708" s="117"/>
      <c r="I1708" s="122"/>
      <c r="J1708" s="165"/>
      <c r="K1708" s="122"/>
      <c r="L1708" s="120"/>
      <c r="M1708" s="120"/>
      <c r="N1708" s="123"/>
      <c r="O1708" s="122"/>
    </row>
    <row r="1709" spans="1:15" s="166" customFormat="1" x14ac:dyDescent="0.3">
      <c r="A1709" s="113">
        <f t="shared" si="52"/>
        <v>1700</v>
      </c>
      <c r="B1709" s="114"/>
      <c r="C1709" s="115"/>
      <c r="D1709" s="116"/>
      <c r="E1709" s="117"/>
      <c r="F1709" s="118"/>
      <c r="G1709" s="105" t="str">
        <f t="shared" si="53"/>
        <v/>
      </c>
      <c r="H1709" s="117"/>
      <c r="I1709" s="122"/>
      <c r="J1709" s="165"/>
      <c r="K1709" s="122"/>
      <c r="L1709" s="120"/>
      <c r="M1709" s="120"/>
      <c r="N1709" s="123"/>
      <c r="O1709" s="109"/>
    </row>
    <row r="1710" spans="1:15" s="166" customFormat="1" x14ac:dyDescent="0.3">
      <c r="A1710" s="113">
        <f t="shared" si="52"/>
        <v>1701</v>
      </c>
      <c r="B1710" s="114"/>
      <c r="C1710" s="115"/>
      <c r="D1710" s="116"/>
      <c r="E1710" s="117"/>
      <c r="F1710" s="118"/>
      <c r="G1710" s="105" t="str">
        <f t="shared" si="53"/>
        <v/>
      </c>
      <c r="H1710" s="117"/>
      <c r="I1710" s="122"/>
      <c r="J1710" s="165"/>
      <c r="K1710" s="122"/>
      <c r="L1710" s="120"/>
      <c r="M1710" s="120"/>
      <c r="N1710" s="123"/>
      <c r="O1710" s="109"/>
    </row>
    <row r="1711" spans="1:15" s="166" customFormat="1" x14ac:dyDescent="0.3">
      <c r="A1711" s="113">
        <f t="shared" si="52"/>
        <v>1702</v>
      </c>
      <c r="B1711" s="114"/>
      <c r="C1711" s="115"/>
      <c r="D1711" s="116"/>
      <c r="E1711" s="117"/>
      <c r="F1711" s="118"/>
      <c r="G1711" s="105" t="str">
        <f t="shared" si="53"/>
        <v/>
      </c>
      <c r="H1711" s="117"/>
      <c r="I1711" s="122"/>
      <c r="J1711" s="165"/>
      <c r="K1711" s="122"/>
      <c r="L1711" s="120"/>
      <c r="M1711" s="120"/>
      <c r="N1711" s="123"/>
      <c r="O1711" s="109"/>
    </row>
    <row r="1712" spans="1:15" s="166" customFormat="1" x14ac:dyDescent="0.3">
      <c r="A1712" s="113">
        <f t="shared" si="52"/>
        <v>1703</v>
      </c>
      <c r="B1712" s="114"/>
      <c r="C1712" s="115"/>
      <c r="D1712" s="116"/>
      <c r="E1712" s="117"/>
      <c r="F1712" s="118"/>
      <c r="G1712" s="105" t="str">
        <f t="shared" si="53"/>
        <v/>
      </c>
      <c r="H1712" s="117"/>
      <c r="I1712" s="122"/>
      <c r="J1712" s="165"/>
      <c r="K1712" s="122"/>
      <c r="L1712" s="120"/>
      <c r="M1712" s="120"/>
      <c r="N1712" s="123"/>
      <c r="O1712" s="122"/>
    </row>
    <row r="1713" spans="1:15" s="166" customFormat="1" x14ac:dyDescent="0.3">
      <c r="A1713" s="113">
        <f t="shared" si="52"/>
        <v>1704</v>
      </c>
      <c r="B1713" s="114"/>
      <c r="C1713" s="115"/>
      <c r="D1713" s="116"/>
      <c r="E1713" s="117"/>
      <c r="F1713" s="118"/>
      <c r="G1713" s="105" t="str">
        <f t="shared" si="53"/>
        <v/>
      </c>
      <c r="H1713" s="117"/>
      <c r="I1713" s="122"/>
      <c r="J1713" s="165"/>
      <c r="K1713" s="122"/>
      <c r="L1713" s="120"/>
      <c r="M1713" s="120"/>
      <c r="N1713" s="123"/>
      <c r="O1713" s="122"/>
    </row>
    <row r="1714" spans="1:15" s="166" customFormat="1" x14ac:dyDescent="0.3">
      <c r="A1714" s="113">
        <f t="shared" si="52"/>
        <v>1705</v>
      </c>
      <c r="B1714" s="114"/>
      <c r="C1714" s="115"/>
      <c r="D1714" s="116"/>
      <c r="E1714" s="117"/>
      <c r="F1714" s="118"/>
      <c r="G1714" s="105" t="str">
        <f t="shared" si="53"/>
        <v/>
      </c>
      <c r="H1714" s="117"/>
      <c r="I1714" s="122"/>
      <c r="J1714" s="165"/>
      <c r="K1714" s="122"/>
      <c r="L1714" s="120"/>
      <c r="M1714" s="120"/>
      <c r="N1714" s="123"/>
      <c r="O1714" s="109"/>
    </row>
    <row r="1715" spans="1:15" s="166" customFormat="1" x14ac:dyDescent="0.3">
      <c r="A1715" s="113">
        <f t="shared" si="52"/>
        <v>1706</v>
      </c>
      <c r="B1715" s="114"/>
      <c r="C1715" s="115"/>
      <c r="D1715" s="116"/>
      <c r="E1715" s="117"/>
      <c r="F1715" s="118"/>
      <c r="G1715" s="105" t="str">
        <f t="shared" si="53"/>
        <v/>
      </c>
      <c r="H1715" s="117"/>
      <c r="I1715" s="122"/>
      <c r="J1715" s="165"/>
      <c r="K1715" s="122"/>
      <c r="L1715" s="120"/>
      <c r="M1715" s="120"/>
      <c r="N1715" s="123"/>
      <c r="O1715" s="109"/>
    </row>
    <row r="1716" spans="1:15" s="166" customFormat="1" x14ac:dyDescent="0.3">
      <c r="A1716" s="113">
        <f t="shared" si="52"/>
        <v>1707</v>
      </c>
      <c r="B1716" s="114"/>
      <c r="C1716" s="115"/>
      <c r="D1716" s="116"/>
      <c r="E1716" s="117"/>
      <c r="F1716" s="118"/>
      <c r="G1716" s="105" t="str">
        <f t="shared" si="53"/>
        <v/>
      </c>
      <c r="H1716" s="117"/>
      <c r="I1716" s="122"/>
      <c r="J1716" s="165"/>
      <c r="K1716" s="122"/>
      <c r="L1716" s="120"/>
      <c r="M1716" s="120"/>
      <c r="N1716" s="123"/>
      <c r="O1716" s="109"/>
    </row>
    <row r="1717" spans="1:15" s="166" customFormat="1" x14ac:dyDescent="0.3">
      <c r="A1717" s="113">
        <f t="shared" si="52"/>
        <v>1708</v>
      </c>
      <c r="B1717" s="114"/>
      <c r="C1717" s="115"/>
      <c r="D1717" s="116"/>
      <c r="E1717" s="117"/>
      <c r="F1717" s="118"/>
      <c r="G1717" s="105" t="str">
        <f t="shared" si="53"/>
        <v/>
      </c>
      <c r="H1717" s="117"/>
      <c r="I1717" s="122"/>
      <c r="J1717" s="165"/>
      <c r="K1717" s="122"/>
      <c r="L1717" s="120"/>
      <c r="M1717" s="120"/>
      <c r="N1717" s="123"/>
      <c r="O1717" s="109"/>
    </row>
    <row r="1718" spans="1:15" s="166" customFormat="1" x14ac:dyDescent="0.3">
      <c r="A1718" s="113">
        <f t="shared" si="52"/>
        <v>1709</v>
      </c>
      <c r="B1718" s="114"/>
      <c r="C1718" s="115"/>
      <c r="D1718" s="116"/>
      <c r="E1718" s="117"/>
      <c r="F1718" s="118"/>
      <c r="G1718" s="105" t="str">
        <f t="shared" si="53"/>
        <v/>
      </c>
      <c r="H1718" s="117"/>
      <c r="I1718" s="122"/>
      <c r="J1718" s="165"/>
      <c r="K1718" s="122"/>
      <c r="L1718" s="120"/>
      <c r="M1718" s="120"/>
      <c r="N1718" s="123"/>
      <c r="O1718" s="109"/>
    </row>
    <row r="1719" spans="1:15" s="166" customFormat="1" x14ac:dyDescent="0.3">
      <c r="A1719" s="113">
        <f t="shared" si="52"/>
        <v>1710</v>
      </c>
      <c r="B1719" s="114"/>
      <c r="C1719" s="115"/>
      <c r="D1719" s="116"/>
      <c r="E1719" s="117"/>
      <c r="F1719" s="118"/>
      <c r="G1719" s="105" t="str">
        <f t="shared" si="53"/>
        <v/>
      </c>
      <c r="H1719" s="117"/>
      <c r="I1719" s="122"/>
      <c r="J1719" s="165"/>
      <c r="K1719" s="122"/>
      <c r="L1719" s="120"/>
      <c r="M1719" s="120"/>
      <c r="N1719" s="123"/>
      <c r="O1719" s="109"/>
    </row>
    <row r="1720" spans="1:15" s="166" customFormat="1" x14ac:dyDescent="0.3">
      <c r="A1720" s="113">
        <f t="shared" si="52"/>
        <v>1711</v>
      </c>
      <c r="B1720" s="114"/>
      <c r="C1720" s="115"/>
      <c r="D1720" s="116"/>
      <c r="E1720" s="117"/>
      <c r="F1720" s="118"/>
      <c r="G1720" s="105" t="str">
        <f t="shared" si="53"/>
        <v/>
      </c>
      <c r="H1720" s="117"/>
      <c r="I1720" s="122"/>
      <c r="J1720" s="165"/>
      <c r="K1720" s="122"/>
      <c r="L1720" s="120"/>
      <c r="M1720" s="120"/>
      <c r="N1720" s="123"/>
      <c r="O1720" s="122"/>
    </row>
    <row r="1721" spans="1:15" s="166" customFormat="1" x14ac:dyDescent="0.3">
      <c r="A1721" s="113">
        <f t="shared" si="52"/>
        <v>1712</v>
      </c>
      <c r="B1721" s="114"/>
      <c r="C1721" s="115"/>
      <c r="D1721" s="116"/>
      <c r="E1721" s="117"/>
      <c r="F1721" s="118"/>
      <c r="G1721" s="105" t="str">
        <f t="shared" si="53"/>
        <v/>
      </c>
      <c r="H1721" s="117"/>
      <c r="I1721" s="122"/>
      <c r="J1721" s="165"/>
      <c r="K1721" s="122"/>
      <c r="L1721" s="120"/>
      <c r="M1721" s="120"/>
      <c r="N1721" s="123"/>
      <c r="O1721" s="109"/>
    </row>
    <row r="1722" spans="1:15" s="166" customFormat="1" x14ac:dyDescent="0.3">
      <c r="A1722" s="113">
        <f t="shared" si="52"/>
        <v>1713</v>
      </c>
      <c r="B1722" s="114"/>
      <c r="C1722" s="115"/>
      <c r="D1722" s="116"/>
      <c r="E1722" s="117"/>
      <c r="F1722" s="118"/>
      <c r="G1722" s="105" t="str">
        <f t="shared" si="53"/>
        <v/>
      </c>
      <c r="H1722" s="117"/>
      <c r="I1722" s="122"/>
      <c r="J1722" s="165"/>
      <c r="K1722" s="122"/>
      <c r="L1722" s="120"/>
      <c r="M1722" s="120"/>
      <c r="N1722" s="123"/>
      <c r="O1722" s="122"/>
    </row>
    <row r="1723" spans="1:15" s="166" customFormat="1" x14ac:dyDescent="0.3">
      <c r="A1723" s="113">
        <f t="shared" si="52"/>
        <v>1714</v>
      </c>
      <c r="B1723" s="114"/>
      <c r="C1723" s="115"/>
      <c r="D1723" s="116"/>
      <c r="E1723" s="117"/>
      <c r="F1723" s="118"/>
      <c r="G1723" s="105" t="str">
        <f t="shared" si="53"/>
        <v/>
      </c>
      <c r="H1723" s="117"/>
      <c r="I1723" s="122"/>
      <c r="J1723" s="165"/>
      <c r="K1723" s="122"/>
      <c r="L1723" s="120"/>
      <c r="M1723" s="120"/>
      <c r="N1723" s="123"/>
      <c r="O1723" s="109"/>
    </row>
    <row r="1724" spans="1:15" s="166" customFormat="1" x14ac:dyDescent="0.3">
      <c r="A1724" s="113">
        <f t="shared" si="52"/>
        <v>1715</v>
      </c>
      <c r="B1724" s="114"/>
      <c r="C1724" s="115"/>
      <c r="D1724" s="116"/>
      <c r="E1724" s="117"/>
      <c r="F1724" s="118"/>
      <c r="G1724" s="105" t="str">
        <f t="shared" si="53"/>
        <v/>
      </c>
      <c r="H1724" s="117"/>
      <c r="I1724" s="122"/>
      <c r="J1724" s="165"/>
      <c r="K1724" s="122"/>
      <c r="L1724" s="120"/>
      <c r="M1724" s="120"/>
      <c r="N1724" s="123"/>
      <c r="O1724" s="122"/>
    </row>
    <row r="1725" spans="1:15" s="166" customFormat="1" x14ac:dyDescent="0.3">
      <c r="A1725" s="113">
        <f t="shared" si="52"/>
        <v>1716</v>
      </c>
      <c r="B1725" s="114"/>
      <c r="C1725" s="115"/>
      <c r="D1725" s="116"/>
      <c r="E1725" s="117"/>
      <c r="F1725" s="118"/>
      <c r="G1725" s="105" t="str">
        <f t="shared" si="53"/>
        <v/>
      </c>
      <c r="H1725" s="117"/>
      <c r="I1725" s="122"/>
      <c r="J1725" s="165"/>
      <c r="K1725" s="122"/>
      <c r="L1725" s="120"/>
      <c r="M1725" s="120"/>
      <c r="N1725" s="123"/>
      <c r="O1725" s="122"/>
    </row>
    <row r="1726" spans="1:15" s="166" customFormat="1" x14ac:dyDescent="0.3">
      <c r="A1726" s="113">
        <f t="shared" si="52"/>
        <v>1717</v>
      </c>
      <c r="B1726" s="114"/>
      <c r="C1726" s="115"/>
      <c r="D1726" s="116"/>
      <c r="E1726" s="117"/>
      <c r="F1726" s="118"/>
      <c r="G1726" s="105" t="str">
        <f t="shared" si="53"/>
        <v/>
      </c>
      <c r="H1726" s="117"/>
      <c r="I1726" s="122"/>
      <c r="J1726" s="165"/>
      <c r="K1726" s="122"/>
      <c r="L1726" s="120"/>
      <c r="M1726" s="120"/>
      <c r="N1726" s="123"/>
      <c r="O1726" s="109"/>
    </row>
    <row r="1727" spans="1:15" s="166" customFormat="1" x14ac:dyDescent="0.3">
      <c r="A1727" s="113">
        <f t="shared" si="52"/>
        <v>1718</v>
      </c>
      <c r="B1727" s="114"/>
      <c r="C1727" s="115"/>
      <c r="D1727" s="116"/>
      <c r="E1727" s="117"/>
      <c r="F1727" s="118"/>
      <c r="G1727" s="105" t="str">
        <f t="shared" si="53"/>
        <v/>
      </c>
      <c r="H1727" s="117"/>
      <c r="I1727" s="122"/>
      <c r="J1727" s="165"/>
      <c r="K1727" s="122"/>
      <c r="L1727" s="120"/>
      <c r="M1727" s="120"/>
      <c r="N1727" s="123"/>
      <c r="O1727" s="109"/>
    </row>
    <row r="1728" spans="1:15" s="166" customFormat="1" x14ac:dyDescent="0.3">
      <c r="A1728" s="113">
        <f t="shared" si="52"/>
        <v>1719</v>
      </c>
      <c r="B1728" s="114"/>
      <c r="C1728" s="115"/>
      <c r="D1728" s="116"/>
      <c r="E1728" s="117"/>
      <c r="F1728" s="118"/>
      <c r="G1728" s="105" t="str">
        <f t="shared" si="53"/>
        <v/>
      </c>
      <c r="H1728" s="117"/>
      <c r="I1728" s="122"/>
      <c r="J1728" s="165"/>
      <c r="K1728" s="122"/>
      <c r="L1728" s="120"/>
      <c r="M1728" s="120"/>
      <c r="N1728" s="123"/>
      <c r="O1728" s="109"/>
    </row>
    <row r="1729" spans="1:15" s="166" customFormat="1" x14ac:dyDescent="0.3">
      <c r="A1729" s="113">
        <f t="shared" si="52"/>
        <v>1720</v>
      </c>
      <c r="B1729" s="114"/>
      <c r="C1729" s="115"/>
      <c r="D1729" s="116"/>
      <c r="E1729" s="117"/>
      <c r="F1729" s="118"/>
      <c r="G1729" s="105" t="str">
        <f t="shared" si="53"/>
        <v/>
      </c>
      <c r="H1729" s="117"/>
      <c r="I1729" s="122"/>
      <c r="J1729" s="165"/>
      <c r="K1729" s="122"/>
      <c r="L1729" s="120"/>
      <c r="M1729" s="120"/>
      <c r="N1729" s="123"/>
      <c r="O1729" s="109"/>
    </row>
    <row r="1730" spans="1:15" s="166" customFormat="1" x14ac:dyDescent="0.3">
      <c r="A1730" s="113">
        <f t="shared" si="52"/>
        <v>1721</v>
      </c>
      <c r="B1730" s="114"/>
      <c r="C1730" s="115"/>
      <c r="D1730" s="116"/>
      <c r="E1730" s="117"/>
      <c r="F1730" s="118"/>
      <c r="G1730" s="105" t="str">
        <f t="shared" si="53"/>
        <v/>
      </c>
      <c r="H1730" s="117"/>
      <c r="I1730" s="122"/>
      <c r="J1730" s="165"/>
      <c r="K1730" s="122"/>
      <c r="L1730" s="120"/>
      <c r="M1730" s="120"/>
      <c r="N1730" s="123"/>
      <c r="O1730" s="109"/>
    </row>
    <row r="1731" spans="1:15" s="166" customFormat="1" x14ac:dyDescent="0.3">
      <c r="A1731" s="113">
        <f t="shared" si="52"/>
        <v>1722</v>
      </c>
      <c r="B1731" s="114"/>
      <c r="C1731" s="115"/>
      <c r="D1731" s="116"/>
      <c r="E1731" s="117"/>
      <c r="F1731" s="118"/>
      <c r="G1731" s="105" t="str">
        <f t="shared" si="53"/>
        <v/>
      </c>
      <c r="H1731" s="117"/>
      <c r="I1731" s="122"/>
      <c r="J1731" s="165"/>
      <c r="K1731" s="122"/>
      <c r="L1731" s="120"/>
      <c r="M1731" s="120"/>
      <c r="N1731" s="123"/>
      <c r="O1731" s="122"/>
    </row>
    <row r="1732" spans="1:15" s="166" customFormat="1" x14ac:dyDescent="0.3">
      <c r="A1732" s="113">
        <f t="shared" si="52"/>
        <v>1723</v>
      </c>
      <c r="B1732" s="114"/>
      <c r="C1732" s="115"/>
      <c r="D1732" s="116"/>
      <c r="E1732" s="117"/>
      <c r="F1732" s="118"/>
      <c r="G1732" s="105" t="str">
        <f t="shared" si="53"/>
        <v/>
      </c>
      <c r="H1732" s="117"/>
      <c r="I1732" s="122"/>
      <c r="J1732" s="165"/>
      <c r="K1732" s="122"/>
      <c r="L1732" s="120"/>
      <c r="M1732" s="120"/>
      <c r="N1732" s="123"/>
      <c r="O1732" s="122"/>
    </row>
    <row r="1733" spans="1:15" s="166" customFormat="1" x14ac:dyDescent="0.3">
      <c r="A1733" s="113">
        <f t="shared" si="52"/>
        <v>1724</v>
      </c>
      <c r="B1733" s="114"/>
      <c r="C1733" s="115"/>
      <c r="D1733" s="116"/>
      <c r="E1733" s="117"/>
      <c r="F1733" s="118"/>
      <c r="G1733" s="105" t="str">
        <f t="shared" si="53"/>
        <v/>
      </c>
      <c r="H1733" s="117"/>
      <c r="I1733" s="122"/>
      <c r="J1733" s="165"/>
      <c r="K1733" s="122"/>
      <c r="L1733" s="120"/>
      <c r="M1733" s="120"/>
      <c r="N1733" s="123"/>
      <c r="O1733" s="122"/>
    </row>
    <row r="1734" spans="1:15" s="166" customFormat="1" x14ac:dyDescent="0.3">
      <c r="A1734" s="113">
        <f t="shared" si="52"/>
        <v>1725</v>
      </c>
      <c r="B1734" s="114"/>
      <c r="C1734" s="115"/>
      <c r="D1734" s="116"/>
      <c r="E1734" s="117"/>
      <c r="F1734" s="118"/>
      <c r="G1734" s="105" t="str">
        <f t="shared" si="53"/>
        <v/>
      </c>
      <c r="H1734" s="117"/>
      <c r="I1734" s="122"/>
      <c r="J1734" s="165"/>
      <c r="K1734" s="122"/>
      <c r="L1734" s="120"/>
      <c r="M1734" s="120"/>
      <c r="N1734" s="123"/>
      <c r="O1734" s="122"/>
    </row>
    <row r="1735" spans="1:15" s="166" customFormat="1" x14ac:dyDescent="0.3">
      <c r="A1735" s="113">
        <f t="shared" si="52"/>
        <v>1726</v>
      </c>
      <c r="B1735" s="114"/>
      <c r="C1735" s="115"/>
      <c r="D1735" s="116"/>
      <c r="E1735" s="117"/>
      <c r="F1735" s="118"/>
      <c r="G1735" s="105" t="str">
        <f t="shared" si="53"/>
        <v/>
      </c>
      <c r="H1735" s="117"/>
      <c r="I1735" s="122"/>
      <c r="J1735" s="165"/>
      <c r="K1735" s="122"/>
      <c r="L1735" s="120"/>
      <c r="M1735" s="120"/>
      <c r="N1735" s="123"/>
      <c r="O1735" s="122"/>
    </row>
    <row r="1736" spans="1:15" s="166" customFormat="1" x14ac:dyDescent="0.3">
      <c r="A1736" s="113">
        <f t="shared" si="52"/>
        <v>1727</v>
      </c>
      <c r="B1736" s="114"/>
      <c r="C1736" s="115"/>
      <c r="D1736" s="116"/>
      <c r="E1736" s="117"/>
      <c r="F1736" s="118"/>
      <c r="G1736" s="105" t="str">
        <f t="shared" si="53"/>
        <v/>
      </c>
      <c r="H1736" s="117"/>
      <c r="I1736" s="122"/>
      <c r="J1736" s="165"/>
      <c r="K1736" s="122"/>
      <c r="L1736" s="120"/>
      <c r="M1736" s="120"/>
      <c r="N1736" s="123"/>
      <c r="O1736" s="122"/>
    </row>
    <row r="1737" spans="1:15" s="166" customFormat="1" x14ac:dyDescent="0.3">
      <c r="A1737" s="113">
        <f t="shared" si="52"/>
        <v>1728</v>
      </c>
      <c r="B1737" s="114"/>
      <c r="C1737" s="115"/>
      <c r="D1737" s="116"/>
      <c r="E1737" s="117"/>
      <c r="F1737" s="118"/>
      <c r="G1737" s="105" t="str">
        <f t="shared" si="53"/>
        <v/>
      </c>
      <c r="H1737" s="117"/>
      <c r="I1737" s="122"/>
      <c r="J1737" s="165"/>
      <c r="K1737" s="122"/>
      <c r="L1737" s="120"/>
      <c r="M1737" s="120"/>
      <c r="N1737" s="123"/>
      <c r="O1737" s="122"/>
    </row>
    <row r="1738" spans="1:15" s="166" customFormat="1" x14ac:dyDescent="0.3">
      <c r="A1738" s="113">
        <f t="shared" si="52"/>
        <v>1729</v>
      </c>
      <c r="B1738" s="114"/>
      <c r="C1738" s="115"/>
      <c r="D1738" s="116"/>
      <c r="E1738" s="117"/>
      <c r="F1738" s="118"/>
      <c r="G1738" s="105" t="str">
        <f t="shared" si="53"/>
        <v/>
      </c>
      <c r="H1738" s="117"/>
      <c r="I1738" s="122"/>
      <c r="J1738" s="165"/>
      <c r="K1738" s="122"/>
      <c r="L1738" s="120"/>
      <c r="M1738" s="120"/>
      <c r="N1738" s="123"/>
      <c r="O1738" s="122"/>
    </row>
    <row r="1739" spans="1:15" s="166" customFormat="1" x14ac:dyDescent="0.3">
      <c r="A1739" s="113">
        <f t="shared" ref="A1739:A1802" si="54">A1738+1</f>
        <v>1730</v>
      </c>
      <c r="B1739" s="114"/>
      <c r="C1739" s="115"/>
      <c r="D1739" s="116"/>
      <c r="E1739" s="117"/>
      <c r="F1739" s="118"/>
      <c r="G1739" s="105" t="str">
        <f t="shared" ref="G1739:G1802" si="55">IF(E1739&lt;&gt;"",IF(D1739&lt;&gt;"",D1739&amp;"-"&amp;E1739&amp;"-"&amp;TEXT(F1739,"000"),E1739&amp;"-"&amp;TEXT(F1739,"000")),"")</f>
        <v/>
      </c>
      <c r="H1739" s="117"/>
      <c r="I1739" s="122"/>
      <c r="J1739" s="165"/>
      <c r="K1739" s="122"/>
      <c r="L1739" s="120"/>
      <c r="M1739" s="120"/>
      <c r="N1739" s="123"/>
      <c r="O1739" s="109"/>
    </row>
    <row r="1740" spans="1:15" s="166" customFormat="1" x14ac:dyDescent="0.3">
      <c r="A1740" s="113">
        <f t="shared" si="54"/>
        <v>1731</v>
      </c>
      <c r="B1740" s="114"/>
      <c r="C1740" s="115"/>
      <c r="D1740" s="116"/>
      <c r="E1740" s="117"/>
      <c r="F1740" s="118"/>
      <c r="G1740" s="105" t="str">
        <f t="shared" si="55"/>
        <v/>
      </c>
      <c r="H1740" s="117"/>
      <c r="I1740" s="122"/>
      <c r="J1740" s="165"/>
      <c r="K1740" s="122"/>
      <c r="L1740" s="120"/>
      <c r="M1740" s="120"/>
      <c r="N1740" s="123"/>
      <c r="O1740" s="109"/>
    </row>
    <row r="1741" spans="1:15" s="166" customFormat="1" x14ac:dyDescent="0.3">
      <c r="A1741" s="113">
        <f t="shared" si="54"/>
        <v>1732</v>
      </c>
      <c r="B1741" s="114"/>
      <c r="C1741" s="115"/>
      <c r="D1741" s="116"/>
      <c r="E1741" s="117"/>
      <c r="F1741" s="118"/>
      <c r="G1741" s="105" t="str">
        <f t="shared" si="55"/>
        <v/>
      </c>
      <c r="H1741" s="117"/>
      <c r="I1741" s="122"/>
      <c r="J1741" s="165"/>
      <c r="K1741" s="122"/>
      <c r="L1741" s="120"/>
      <c r="M1741" s="120"/>
      <c r="N1741" s="123"/>
      <c r="O1741" s="109"/>
    </row>
    <row r="1742" spans="1:15" s="166" customFormat="1" x14ac:dyDescent="0.3">
      <c r="A1742" s="113">
        <f t="shared" si="54"/>
        <v>1733</v>
      </c>
      <c r="B1742" s="114"/>
      <c r="C1742" s="115"/>
      <c r="D1742" s="116"/>
      <c r="E1742" s="117"/>
      <c r="F1742" s="118"/>
      <c r="G1742" s="105" t="str">
        <f t="shared" si="55"/>
        <v/>
      </c>
      <c r="H1742" s="117"/>
      <c r="I1742" s="122"/>
      <c r="J1742" s="165"/>
      <c r="K1742" s="122"/>
      <c r="L1742" s="120"/>
      <c r="M1742" s="120"/>
      <c r="N1742" s="123"/>
      <c r="O1742" s="122"/>
    </row>
    <row r="1743" spans="1:15" s="166" customFormat="1" x14ac:dyDescent="0.3">
      <c r="A1743" s="113">
        <f t="shared" si="54"/>
        <v>1734</v>
      </c>
      <c r="B1743" s="114"/>
      <c r="C1743" s="115"/>
      <c r="D1743" s="116"/>
      <c r="E1743" s="117"/>
      <c r="F1743" s="118"/>
      <c r="G1743" s="105" t="str">
        <f t="shared" si="55"/>
        <v/>
      </c>
      <c r="H1743" s="117"/>
      <c r="I1743" s="122"/>
      <c r="J1743" s="165"/>
      <c r="K1743" s="122"/>
      <c r="L1743" s="120"/>
      <c r="M1743" s="120"/>
      <c r="N1743" s="123"/>
      <c r="O1743" s="122"/>
    </row>
    <row r="1744" spans="1:15" s="166" customFormat="1" x14ac:dyDescent="0.3">
      <c r="A1744" s="113">
        <f t="shared" si="54"/>
        <v>1735</v>
      </c>
      <c r="B1744" s="114"/>
      <c r="C1744" s="115"/>
      <c r="D1744" s="116"/>
      <c r="E1744" s="117"/>
      <c r="F1744" s="118"/>
      <c r="G1744" s="105" t="str">
        <f t="shared" si="55"/>
        <v/>
      </c>
      <c r="H1744" s="117"/>
      <c r="I1744" s="122"/>
      <c r="J1744" s="165"/>
      <c r="K1744" s="122"/>
      <c r="L1744" s="120"/>
      <c r="M1744" s="120"/>
      <c r="N1744" s="123"/>
      <c r="O1744" s="122"/>
    </row>
    <row r="1745" spans="1:15" s="166" customFormat="1" x14ac:dyDescent="0.3">
      <c r="A1745" s="113">
        <f t="shared" si="54"/>
        <v>1736</v>
      </c>
      <c r="B1745" s="114"/>
      <c r="C1745" s="115"/>
      <c r="D1745" s="116"/>
      <c r="E1745" s="117"/>
      <c r="F1745" s="118"/>
      <c r="G1745" s="105" t="str">
        <f t="shared" si="55"/>
        <v/>
      </c>
      <c r="H1745" s="117"/>
      <c r="I1745" s="122"/>
      <c r="J1745" s="165"/>
      <c r="K1745" s="122"/>
      <c r="L1745" s="120"/>
      <c r="M1745" s="120"/>
      <c r="N1745" s="123"/>
      <c r="O1745" s="122"/>
    </row>
    <row r="1746" spans="1:15" s="166" customFormat="1" x14ac:dyDescent="0.3">
      <c r="A1746" s="113">
        <f t="shared" si="54"/>
        <v>1737</v>
      </c>
      <c r="B1746" s="114"/>
      <c r="C1746" s="115"/>
      <c r="D1746" s="116"/>
      <c r="E1746" s="117"/>
      <c r="F1746" s="118"/>
      <c r="G1746" s="105" t="str">
        <f t="shared" si="55"/>
        <v/>
      </c>
      <c r="H1746" s="117"/>
      <c r="I1746" s="122"/>
      <c r="J1746" s="165"/>
      <c r="K1746" s="122"/>
      <c r="L1746" s="120"/>
      <c r="M1746" s="120"/>
      <c r="N1746" s="123"/>
      <c r="O1746" s="122"/>
    </row>
    <row r="1747" spans="1:15" s="166" customFormat="1" x14ac:dyDescent="0.3">
      <c r="A1747" s="113">
        <f t="shared" si="54"/>
        <v>1738</v>
      </c>
      <c r="B1747" s="114"/>
      <c r="C1747" s="115"/>
      <c r="D1747" s="116"/>
      <c r="E1747" s="117"/>
      <c r="F1747" s="118"/>
      <c r="G1747" s="105" t="str">
        <f t="shared" si="55"/>
        <v/>
      </c>
      <c r="H1747" s="117"/>
      <c r="I1747" s="122"/>
      <c r="J1747" s="165"/>
      <c r="K1747" s="122"/>
      <c r="L1747" s="120"/>
      <c r="M1747" s="120"/>
      <c r="N1747" s="123"/>
      <c r="O1747" s="109"/>
    </row>
    <row r="1748" spans="1:15" s="166" customFormat="1" x14ac:dyDescent="0.3">
      <c r="A1748" s="113">
        <f t="shared" si="54"/>
        <v>1739</v>
      </c>
      <c r="B1748" s="114"/>
      <c r="C1748" s="115"/>
      <c r="D1748" s="116"/>
      <c r="E1748" s="117"/>
      <c r="F1748" s="118"/>
      <c r="G1748" s="105" t="str">
        <f t="shared" si="55"/>
        <v/>
      </c>
      <c r="H1748" s="117"/>
      <c r="I1748" s="122"/>
      <c r="J1748" s="165"/>
      <c r="K1748" s="122"/>
      <c r="L1748" s="120"/>
      <c r="M1748" s="120"/>
      <c r="N1748" s="123"/>
      <c r="O1748" s="122"/>
    </row>
    <row r="1749" spans="1:15" s="166" customFormat="1" x14ac:dyDescent="0.3">
      <c r="A1749" s="113">
        <f t="shared" si="54"/>
        <v>1740</v>
      </c>
      <c r="B1749" s="114"/>
      <c r="C1749" s="115"/>
      <c r="D1749" s="116"/>
      <c r="E1749" s="117"/>
      <c r="F1749" s="118"/>
      <c r="G1749" s="105" t="str">
        <f t="shared" si="55"/>
        <v/>
      </c>
      <c r="H1749" s="117"/>
      <c r="I1749" s="122"/>
      <c r="J1749" s="165"/>
      <c r="K1749" s="122"/>
      <c r="L1749" s="120"/>
      <c r="M1749" s="120"/>
      <c r="N1749" s="123"/>
      <c r="O1749" s="109"/>
    </row>
    <row r="1750" spans="1:15" s="166" customFormat="1" x14ac:dyDescent="0.3">
      <c r="A1750" s="113">
        <f t="shared" si="54"/>
        <v>1741</v>
      </c>
      <c r="B1750" s="114"/>
      <c r="C1750" s="115"/>
      <c r="D1750" s="116"/>
      <c r="E1750" s="117"/>
      <c r="F1750" s="118"/>
      <c r="G1750" s="105" t="str">
        <f t="shared" si="55"/>
        <v/>
      </c>
      <c r="H1750" s="117"/>
      <c r="I1750" s="122"/>
      <c r="J1750" s="165"/>
      <c r="K1750" s="122"/>
      <c r="L1750" s="120"/>
      <c r="M1750" s="120"/>
      <c r="N1750" s="123"/>
      <c r="O1750" s="109"/>
    </row>
    <row r="1751" spans="1:15" s="166" customFormat="1" x14ac:dyDescent="0.3">
      <c r="A1751" s="113">
        <f t="shared" si="54"/>
        <v>1742</v>
      </c>
      <c r="B1751" s="114"/>
      <c r="C1751" s="115"/>
      <c r="D1751" s="116"/>
      <c r="E1751" s="117"/>
      <c r="F1751" s="118"/>
      <c r="G1751" s="105" t="str">
        <f t="shared" si="55"/>
        <v/>
      </c>
      <c r="H1751" s="117"/>
      <c r="I1751" s="122"/>
      <c r="J1751" s="165"/>
      <c r="K1751" s="122"/>
      <c r="L1751" s="120"/>
      <c r="M1751" s="120"/>
      <c r="N1751" s="123"/>
      <c r="O1751" s="109"/>
    </row>
    <row r="1752" spans="1:15" s="166" customFormat="1" x14ac:dyDescent="0.3">
      <c r="A1752" s="113">
        <f t="shared" si="54"/>
        <v>1743</v>
      </c>
      <c r="B1752" s="114"/>
      <c r="C1752" s="115"/>
      <c r="D1752" s="116"/>
      <c r="E1752" s="117"/>
      <c r="F1752" s="118"/>
      <c r="G1752" s="105" t="str">
        <f t="shared" si="55"/>
        <v/>
      </c>
      <c r="H1752" s="117"/>
      <c r="I1752" s="122"/>
      <c r="J1752" s="165"/>
      <c r="K1752" s="122"/>
      <c r="L1752" s="120"/>
      <c r="M1752" s="120"/>
      <c r="N1752" s="123"/>
      <c r="O1752" s="109"/>
    </row>
    <row r="1753" spans="1:15" s="166" customFormat="1" x14ac:dyDescent="0.3">
      <c r="A1753" s="113">
        <f t="shared" si="54"/>
        <v>1744</v>
      </c>
      <c r="B1753" s="114"/>
      <c r="C1753" s="115"/>
      <c r="D1753" s="116"/>
      <c r="E1753" s="117"/>
      <c r="F1753" s="118"/>
      <c r="G1753" s="105" t="str">
        <f t="shared" si="55"/>
        <v/>
      </c>
      <c r="H1753" s="117"/>
      <c r="I1753" s="122"/>
      <c r="J1753" s="165"/>
      <c r="K1753" s="122"/>
      <c r="L1753" s="120"/>
      <c r="M1753" s="120"/>
      <c r="N1753" s="123"/>
      <c r="O1753" s="122"/>
    </row>
    <row r="1754" spans="1:15" s="166" customFormat="1" x14ac:dyDescent="0.3">
      <c r="A1754" s="113">
        <f t="shared" si="54"/>
        <v>1745</v>
      </c>
      <c r="B1754" s="114"/>
      <c r="C1754" s="115"/>
      <c r="D1754" s="116"/>
      <c r="E1754" s="117"/>
      <c r="F1754" s="118"/>
      <c r="G1754" s="105" t="str">
        <f t="shared" si="55"/>
        <v/>
      </c>
      <c r="H1754" s="117"/>
      <c r="I1754" s="122"/>
      <c r="J1754" s="165"/>
      <c r="K1754" s="122"/>
      <c r="L1754" s="120"/>
      <c r="M1754" s="120"/>
      <c r="N1754" s="123"/>
      <c r="O1754" s="122"/>
    </row>
    <row r="1755" spans="1:15" s="166" customFormat="1" x14ac:dyDescent="0.3">
      <c r="A1755" s="113">
        <f t="shared" si="54"/>
        <v>1746</v>
      </c>
      <c r="B1755" s="114"/>
      <c r="C1755" s="115"/>
      <c r="D1755" s="116"/>
      <c r="E1755" s="117"/>
      <c r="F1755" s="118"/>
      <c r="G1755" s="105" t="str">
        <f t="shared" si="55"/>
        <v/>
      </c>
      <c r="H1755" s="117"/>
      <c r="I1755" s="122"/>
      <c r="J1755" s="165"/>
      <c r="K1755" s="122"/>
      <c r="L1755" s="120"/>
      <c r="M1755" s="120"/>
      <c r="N1755" s="123"/>
      <c r="O1755" s="122"/>
    </row>
    <row r="1756" spans="1:15" s="166" customFormat="1" x14ac:dyDescent="0.3">
      <c r="A1756" s="113">
        <f t="shared" si="54"/>
        <v>1747</v>
      </c>
      <c r="B1756" s="114"/>
      <c r="C1756" s="115"/>
      <c r="D1756" s="116"/>
      <c r="E1756" s="117"/>
      <c r="F1756" s="118"/>
      <c r="G1756" s="105" t="str">
        <f t="shared" si="55"/>
        <v/>
      </c>
      <c r="H1756" s="117"/>
      <c r="I1756" s="122"/>
      <c r="J1756" s="165"/>
      <c r="K1756" s="122"/>
      <c r="L1756" s="120"/>
      <c r="M1756" s="120"/>
      <c r="N1756" s="123"/>
      <c r="O1756" s="122"/>
    </row>
    <row r="1757" spans="1:15" s="166" customFormat="1" x14ac:dyDescent="0.3">
      <c r="A1757" s="113">
        <f t="shared" si="54"/>
        <v>1748</v>
      </c>
      <c r="B1757" s="114"/>
      <c r="C1757" s="115"/>
      <c r="D1757" s="116"/>
      <c r="E1757" s="117"/>
      <c r="F1757" s="118"/>
      <c r="G1757" s="105" t="str">
        <f t="shared" si="55"/>
        <v/>
      </c>
      <c r="H1757" s="117"/>
      <c r="I1757" s="122"/>
      <c r="J1757" s="165"/>
      <c r="K1757" s="122"/>
      <c r="L1757" s="120"/>
      <c r="M1757" s="120"/>
      <c r="N1757" s="123"/>
      <c r="O1757" s="122"/>
    </row>
    <row r="1758" spans="1:15" s="166" customFormat="1" x14ac:dyDescent="0.3">
      <c r="A1758" s="113">
        <f t="shared" si="54"/>
        <v>1749</v>
      </c>
      <c r="B1758" s="114"/>
      <c r="C1758" s="115"/>
      <c r="D1758" s="116"/>
      <c r="E1758" s="117"/>
      <c r="F1758" s="118"/>
      <c r="G1758" s="105" t="str">
        <f t="shared" si="55"/>
        <v/>
      </c>
      <c r="H1758" s="117"/>
      <c r="I1758" s="122"/>
      <c r="J1758" s="165"/>
      <c r="K1758" s="122"/>
      <c r="L1758" s="120"/>
      <c r="M1758" s="120"/>
      <c r="N1758" s="123"/>
      <c r="O1758" s="122"/>
    </row>
    <row r="1759" spans="1:15" s="166" customFormat="1" x14ac:dyDescent="0.3">
      <c r="A1759" s="113">
        <f t="shared" si="54"/>
        <v>1750</v>
      </c>
      <c r="B1759" s="114"/>
      <c r="C1759" s="115"/>
      <c r="D1759" s="116"/>
      <c r="E1759" s="117"/>
      <c r="F1759" s="118"/>
      <c r="G1759" s="105" t="str">
        <f t="shared" si="55"/>
        <v/>
      </c>
      <c r="H1759" s="117"/>
      <c r="I1759" s="122"/>
      <c r="J1759" s="165"/>
      <c r="K1759" s="122"/>
      <c r="L1759" s="120"/>
      <c r="M1759" s="120"/>
      <c r="N1759" s="123"/>
      <c r="O1759" s="122"/>
    </row>
    <row r="1760" spans="1:15" s="166" customFormat="1" x14ac:dyDescent="0.3">
      <c r="A1760" s="113">
        <f t="shared" si="54"/>
        <v>1751</v>
      </c>
      <c r="B1760" s="114"/>
      <c r="C1760" s="115"/>
      <c r="D1760" s="116"/>
      <c r="E1760" s="117"/>
      <c r="F1760" s="118"/>
      <c r="G1760" s="105" t="str">
        <f t="shared" si="55"/>
        <v/>
      </c>
      <c r="H1760" s="117"/>
      <c r="I1760" s="122"/>
      <c r="J1760" s="165"/>
      <c r="K1760" s="122"/>
      <c r="L1760" s="120"/>
      <c r="M1760" s="120"/>
      <c r="N1760" s="123"/>
      <c r="O1760" s="122"/>
    </row>
    <row r="1761" spans="1:15" s="166" customFormat="1" x14ac:dyDescent="0.3">
      <c r="A1761" s="113">
        <f t="shared" si="54"/>
        <v>1752</v>
      </c>
      <c r="B1761" s="114"/>
      <c r="C1761" s="115"/>
      <c r="D1761" s="116"/>
      <c r="E1761" s="117"/>
      <c r="F1761" s="118"/>
      <c r="G1761" s="105" t="str">
        <f t="shared" si="55"/>
        <v/>
      </c>
      <c r="H1761" s="117"/>
      <c r="I1761" s="122"/>
      <c r="J1761" s="165"/>
      <c r="K1761" s="122"/>
      <c r="L1761" s="120"/>
      <c r="M1761" s="120"/>
      <c r="N1761" s="123"/>
      <c r="O1761" s="122"/>
    </row>
    <row r="1762" spans="1:15" s="166" customFormat="1" x14ac:dyDescent="0.3">
      <c r="A1762" s="113">
        <f t="shared" si="54"/>
        <v>1753</v>
      </c>
      <c r="B1762" s="114"/>
      <c r="C1762" s="115"/>
      <c r="D1762" s="116"/>
      <c r="E1762" s="117"/>
      <c r="F1762" s="118"/>
      <c r="G1762" s="105" t="str">
        <f t="shared" si="55"/>
        <v/>
      </c>
      <c r="H1762" s="117"/>
      <c r="I1762" s="122"/>
      <c r="J1762" s="165"/>
      <c r="K1762" s="122"/>
      <c r="L1762" s="120"/>
      <c r="M1762" s="120"/>
      <c r="N1762" s="123"/>
      <c r="O1762" s="122"/>
    </row>
    <row r="1763" spans="1:15" s="166" customFormat="1" x14ac:dyDescent="0.3">
      <c r="A1763" s="113">
        <f t="shared" si="54"/>
        <v>1754</v>
      </c>
      <c r="B1763" s="114"/>
      <c r="C1763" s="115"/>
      <c r="D1763" s="116"/>
      <c r="E1763" s="117"/>
      <c r="F1763" s="118"/>
      <c r="G1763" s="105" t="str">
        <f t="shared" si="55"/>
        <v/>
      </c>
      <c r="H1763" s="117"/>
      <c r="I1763" s="122"/>
      <c r="J1763" s="165"/>
      <c r="K1763" s="122"/>
      <c r="L1763" s="120"/>
      <c r="M1763" s="120"/>
      <c r="N1763" s="123"/>
      <c r="O1763" s="122"/>
    </row>
    <row r="1764" spans="1:15" s="166" customFormat="1" x14ac:dyDescent="0.3">
      <c r="A1764" s="113">
        <f t="shared" si="54"/>
        <v>1755</v>
      </c>
      <c r="B1764" s="114"/>
      <c r="C1764" s="115"/>
      <c r="D1764" s="116"/>
      <c r="E1764" s="117"/>
      <c r="F1764" s="118"/>
      <c r="G1764" s="105" t="str">
        <f t="shared" si="55"/>
        <v/>
      </c>
      <c r="H1764" s="117"/>
      <c r="I1764" s="122"/>
      <c r="J1764" s="165"/>
      <c r="K1764" s="122"/>
      <c r="L1764" s="120"/>
      <c r="M1764" s="120"/>
      <c r="N1764" s="123"/>
      <c r="O1764" s="122"/>
    </row>
    <row r="1765" spans="1:15" s="166" customFormat="1" x14ac:dyDescent="0.3">
      <c r="A1765" s="113">
        <f t="shared" si="54"/>
        <v>1756</v>
      </c>
      <c r="B1765" s="114"/>
      <c r="C1765" s="115"/>
      <c r="D1765" s="116"/>
      <c r="E1765" s="117"/>
      <c r="F1765" s="118"/>
      <c r="G1765" s="105" t="str">
        <f t="shared" si="55"/>
        <v/>
      </c>
      <c r="H1765" s="117"/>
      <c r="I1765" s="122"/>
      <c r="J1765" s="165"/>
      <c r="K1765" s="122"/>
      <c r="L1765" s="120"/>
      <c r="M1765" s="120"/>
      <c r="N1765" s="123"/>
      <c r="O1765" s="109"/>
    </row>
    <row r="1766" spans="1:15" s="166" customFormat="1" x14ac:dyDescent="0.3">
      <c r="A1766" s="113">
        <f t="shared" si="54"/>
        <v>1757</v>
      </c>
      <c r="B1766" s="114"/>
      <c r="C1766" s="115"/>
      <c r="D1766" s="116"/>
      <c r="E1766" s="117"/>
      <c r="F1766" s="118"/>
      <c r="G1766" s="105" t="str">
        <f t="shared" si="55"/>
        <v/>
      </c>
      <c r="H1766" s="117"/>
      <c r="I1766" s="122"/>
      <c r="J1766" s="165"/>
      <c r="K1766" s="122"/>
      <c r="L1766" s="120"/>
      <c r="M1766" s="120"/>
      <c r="N1766" s="123"/>
      <c r="O1766" s="122"/>
    </row>
    <row r="1767" spans="1:15" s="166" customFormat="1" x14ac:dyDescent="0.3">
      <c r="A1767" s="113">
        <f t="shared" si="54"/>
        <v>1758</v>
      </c>
      <c r="B1767" s="114"/>
      <c r="C1767" s="115"/>
      <c r="D1767" s="116"/>
      <c r="E1767" s="117"/>
      <c r="F1767" s="118"/>
      <c r="G1767" s="105" t="str">
        <f t="shared" si="55"/>
        <v/>
      </c>
      <c r="H1767" s="117"/>
      <c r="I1767" s="122"/>
      <c r="J1767" s="165"/>
      <c r="K1767" s="122"/>
      <c r="L1767" s="120"/>
      <c r="M1767" s="120"/>
      <c r="N1767" s="123"/>
      <c r="O1767" s="122"/>
    </row>
    <row r="1768" spans="1:15" s="166" customFormat="1" x14ac:dyDescent="0.3">
      <c r="A1768" s="113">
        <f t="shared" si="54"/>
        <v>1759</v>
      </c>
      <c r="B1768" s="114"/>
      <c r="C1768" s="115"/>
      <c r="D1768" s="116"/>
      <c r="E1768" s="117"/>
      <c r="F1768" s="118"/>
      <c r="G1768" s="105" t="str">
        <f t="shared" si="55"/>
        <v/>
      </c>
      <c r="H1768" s="117"/>
      <c r="I1768" s="122"/>
      <c r="J1768" s="165"/>
      <c r="K1768" s="122"/>
      <c r="L1768" s="120"/>
      <c r="M1768" s="120"/>
      <c r="N1768" s="123"/>
      <c r="O1768" s="122"/>
    </row>
    <row r="1769" spans="1:15" s="166" customFormat="1" x14ac:dyDescent="0.3">
      <c r="A1769" s="113">
        <f t="shared" si="54"/>
        <v>1760</v>
      </c>
      <c r="B1769" s="114"/>
      <c r="C1769" s="115"/>
      <c r="D1769" s="116"/>
      <c r="E1769" s="117"/>
      <c r="F1769" s="118"/>
      <c r="G1769" s="105" t="str">
        <f t="shared" si="55"/>
        <v/>
      </c>
      <c r="H1769" s="117"/>
      <c r="I1769" s="122"/>
      <c r="J1769" s="165"/>
      <c r="K1769" s="122"/>
      <c r="L1769" s="120"/>
      <c r="M1769" s="120"/>
      <c r="N1769" s="123"/>
      <c r="O1769" s="122"/>
    </row>
    <row r="1770" spans="1:15" s="166" customFormat="1" x14ac:dyDescent="0.3">
      <c r="A1770" s="113">
        <f t="shared" si="54"/>
        <v>1761</v>
      </c>
      <c r="B1770" s="114"/>
      <c r="C1770" s="115"/>
      <c r="D1770" s="116"/>
      <c r="E1770" s="117"/>
      <c r="F1770" s="118"/>
      <c r="G1770" s="105" t="str">
        <f t="shared" si="55"/>
        <v/>
      </c>
      <c r="H1770" s="117"/>
      <c r="I1770" s="122"/>
      <c r="J1770" s="165"/>
      <c r="K1770" s="122"/>
      <c r="L1770" s="120"/>
      <c r="M1770" s="120"/>
      <c r="N1770" s="123"/>
      <c r="O1770" s="122"/>
    </row>
    <row r="1771" spans="1:15" s="166" customFormat="1" x14ac:dyDescent="0.3">
      <c r="A1771" s="113">
        <f t="shared" si="54"/>
        <v>1762</v>
      </c>
      <c r="B1771" s="114"/>
      <c r="C1771" s="115"/>
      <c r="D1771" s="116"/>
      <c r="E1771" s="117"/>
      <c r="F1771" s="118"/>
      <c r="G1771" s="105" t="str">
        <f t="shared" si="55"/>
        <v/>
      </c>
      <c r="H1771" s="117"/>
      <c r="I1771" s="122"/>
      <c r="J1771" s="165"/>
      <c r="K1771" s="122"/>
      <c r="L1771" s="120"/>
      <c r="M1771" s="120"/>
      <c r="N1771" s="123"/>
      <c r="O1771" s="122"/>
    </row>
    <row r="1772" spans="1:15" s="166" customFormat="1" x14ac:dyDescent="0.3">
      <c r="A1772" s="113">
        <f t="shared" si="54"/>
        <v>1763</v>
      </c>
      <c r="B1772" s="114"/>
      <c r="C1772" s="115"/>
      <c r="D1772" s="116"/>
      <c r="E1772" s="117"/>
      <c r="F1772" s="118"/>
      <c r="G1772" s="105" t="str">
        <f t="shared" si="55"/>
        <v/>
      </c>
      <c r="H1772" s="117"/>
      <c r="I1772" s="122"/>
      <c r="J1772" s="165"/>
      <c r="K1772" s="122"/>
      <c r="L1772" s="120"/>
      <c r="M1772" s="120"/>
      <c r="N1772" s="123"/>
      <c r="O1772" s="122"/>
    </row>
    <row r="1773" spans="1:15" s="166" customFormat="1" x14ac:dyDescent="0.3">
      <c r="A1773" s="113">
        <f t="shared" si="54"/>
        <v>1764</v>
      </c>
      <c r="B1773" s="114"/>
      <c r="C1773" s="115"/>
      <c r="D1773" s="116"/>
      <c r="E1773" s="117"/>
      <c r="F1773" s="118"/>
      <c r="G1773" s="105" t="str">
        <f t="shared" si="55"/>
        <v/>
      </c>
      <c r="H1773" s="117"/>
      <c r="I1773" s="122"/>
      <c r="J1773" s="165"/>
      <c r="K1773" s="122"/>
      <c r="L1773" s="120"/>
      <c r="M1773" s="120"/>
      <c r="N1773" s="123"/>
      <c r="O1773" s="122"/>
    </row>
    <row r="1774" spans="1:15" s="166" customFormat="1" x14ac:dyDescent="0.3">
      <c r="A1774" s="113">
        <f t="shared" si="54"/>
        <v>1765</v>
      </c>
      <c r="B1774" s="114"/>
      <c r="C1774" s="115"/>
      <c r="D1774" s="116"/>
      <c r="E1774" s="117"/>
      <c r="F1774" s="118"/>
      <c r="G1774" s="105" t="str">
        <f t="shared" si="55"/>
        <v/>
      </c>
      <c r="H1774" s="117"/>
      <c r="I1774" s="122"/>
      <c r="J1774" s="165"/>
      <c r="K1774" s="122"/>
      <c r="L1774" s="120"/>
      <c r="M1774" s="120"/>
      <c r="N1774" s="123"/>
      <c r="O1774" s="122"/>
    </row>
    <row r="1775" spans="1:15" s="166" customFormat="1" x14ac:dyDescent="0.3">
      <c r="A1775" s="113">
        <f t="shared" si="54"/>
        <v>1766</v>
      </c>
      <c r="B1775" s="114"/>
      <c r="C1775" s="115"/>
      <c r="D1775" s="116"/>
      <c r="E1775" s="117"/>
      <c r="F1775" s="118"/>
      <c r="G1775" s="105" t="str">
        <f t="shared" si="55"/>
        <v/>
      </c>
      <c r="H1775" s="117"/>
      <c r="I1775" s="122"/>
      <c r="J1775" s="165"/>
      <c r="K1775" s="122"/>
      <c r="L1775" s="120"/>
      <c r="M1775" s="120"/>
      <c r="N1775" s="123"/>
      <c r="O1775" s="122"/>
    </row>
    <row r="1776" spans="1:15" s="166" customFormat="1" x14ac:dyDescent="0.3">
      <c r="A1776" s="113">
        <f t="shared" si="54"/>
        <v>1767</v>
      </c>
      <c r="B1776" s="114"/>
      <c r="C1776" s="115"/>
      <c r="D1776" s="116"/>
      <c r="E1776" s="117"/>
      <c r="F1776" s="118"/>
      <c r="G1776" s="105" t="str">
        <f t="shared" si="55"/>
        <v/>
      </c>
      <c r="H1776" s="117"/>
      <c r="I1776" s="122"/>
      <c r="J1776" s="165"/>
      <c r="K1776" s="122"/>
      <c r="L1776" s="120"/>
      <c r="M1776" s="120"/>
      <c r="N1776" s="123"/>
      <c r="O1776" s="122"/>
    </row>
    <row r="1777" spans="1:15" s="166" customFormat="1" x14ac:dyDescent="0.3">
      <c r="A1777" s="113">
        <f t="shared" si="54"/>
        <v>1768</v>
      </c>
      <c r="B1777" s="114"/>
      <c r="C1777" s="115"/>
      <c r="D1777" s="116"/>
      <c r="E1777" s="117"/>
      <c r="F1777" s="118"/>
      <c r="G1777" s="105" t="str">
        <f t="shared" si="55"/>
        <v/>
      </c>
      <c r="H1777" s="117"/>
      <c r="I1777" s="122"/>
      <c r="J1777" s="165"/>
      <c r="K1777" s="122"/>
      <c r="L1777" s="120"/>
      <c r="M1777" s="120"/>
      <c r="N1777" s="123"/>
      <c r="O1777" s="122"/>
    </row>
    <row r="1778" spans="1:15" s="166" customFormat="1" x14ac:dyDescent="0.3">
      <c r="A1778" s="113">
        <f t="shared" si="54"/>
        <v>1769</v>
      </c>
      <c r="B1778" s="114"/>
      <c r="C1778" s="115"/>
      <c r="D1778" s="116"/>
      <c r="E1778" s="117"/>
      <c r="F1778" s="118"/>
      <c r="G1778" s="105" t="str">
        <f t="shared" si="55"/>
        <v/>
      </c>
      <c r="H1778" s="117"/>
      <c r="I1778" s="122"/>
      <c r="J1778" s="165"/>
      <c r="K1778" s="122"/>
      <c r="L1778" s="120"/>
      <c r="M1778" s="120"/>
      <c r="N1778" s="123"/>
      <c r="O1778" s="122"/>
    </row>
    <row r="1779" spans="1:15" s="166" customFormat="1" x14ac:dyDescent="0.3">
      <c r="A1779" s="113">
        <f t="shared" si="54"/>
        <v>1770</v>
      </c>
      <c r="B1779" s="114"/>
      <c r="C1779" s="115"/>
      <c r="D1779" s="116"/>
      <c r="E1779" s="117"/>
      <c r="F1779" s="118"/>
      <c r="G1779" s="105" t="str">
        <f t="shared" si="55"/>
        <v/>
      </c>
      <c r="H1779" s="117"/>
      <c r="I1779" s="122"/>
      <c r="J1779" s="165"/>
      <c r="K1779" s="122"/>
      <c r="L1779" s="120"/>
      <c r="M1779" s="120"/>
      <c r="N1779" s="123"/>
      <c r="O1779" s="122"/>
    </row>
    <row r="1780" spans="1:15" s="166" customFormat="1" x14ac:dyDescent="0.3">
      <c r="A1780" s="113">
        <f t="shared" si="54"/>
        <v>1771</v>
      </c>
      <c r="B1780" s="114"/>
      <c r="C1780" s="115"/>
      <c r="D1780" s="116"/>
      <c r="E1780" s="117"/>
      <c r="F1780" s="118"/>
      <c r="G1780" s="105" t="str">
        <f t="shared" si="55"/>
        <v/>
      </c>
      <c r="H1780" s="117"/>
      <c r="I1780" s="122"/>
      <c r="J1780" s="165"/>
      <c r="K1780" s="122"/>
      <c r="L1780" s="120"/>
      <c r="M1780" s="120"/>
      <c r="N1780" s="123"/>
      <c r="O1780" s="122"/>
    </row>
    <row r="1781" spans="1:15" s="166" customFormat="1" x14ac:dyDescent="0.3">
      <c r="A1781" s="113">
        <f t="shared" si="54"/>
        <v>1772</v>
      </c>
      <c r="B1781" s="114"/>
      <c r="C1781" s="115"/>
      <c r="D1781" s="116"/>
      <c r="E1781" s="117"/>
      <c r="F1781" s="118"/>
      <c r="G1781" s="105" t="str">
        <f t="shared" si="55"/>
        <v/>
      </c>
      <c r="H1781" s="117"/>
      <c r="I1781" s="122"/>
      <c r="J1781" s="165"/>
      <c r="K1781" s="122"/>
      <c r="L1781" s="120"/>
      <c r="M1781" s="120"/>
      <c r="N1781" s="123"/>
      <c r="O1781" s="122"/>
    </row>
    <row r="1782" spans="1:15" s="166" customFormat="1" x14ac:dyDescent="0.3">
      <c r="A1782" s="113">
        <f t="shared" si="54"/>
        <v>1773</v>
      </c>
      <c r="B1782" s="114"/>
      <c r="C1782" s="115"/>
      <c r="D1782" s="116"/>
      <c r="E1782" s="117"/>
      <c r="F1782" s="118"/>
      <c r="G1782" s="105" t="str">
        <f t="shared" si="55"/>
        <v/>
      </c>
      <c r="H1782" s="117"/>
      <c r="I1782" s="122"/>
      <c r="J1782" s="165"/>
      <c r="K1782" s="122"/>
      <c r="L1782" s="120"/>
      <c r="M1782" s="120"/>
      <c r="N1782" s="123"/>
      <c r="O1782" s="122"/>
    </row>
    <row r="1783" spans="1:15" s="166" customFormat="1" x14ac:dyDescent="0.3">
      <c r="A1783" s="113">
        <f t="shared" si="54"/>
        <v>1774</v>
      </c>
      <c r="B1783" s="114"/>
      <c r="C1783" s="115"/>
      <c r="D1783" s="116"/>
      <c r="E1783" s="117"/>
      <c r="F1783" s="118"/>
      <c r="G1783" s="105" t="str">
        <f t="shared" si="55"/>
        <v/>
      </c>
      <c r="H1783" s="117"/>
      <c r="I1783" s="122"/>
      <c r="J1783" s="165"/>
      <c r="K1783" s="122"/>
      <c r="L1783" s="120"/>
      <c r="M1783" s="120"/>
      <c r="N1783" s="123"/>
      <c r="O1783" s="109"/>
    </row>
    <row r="1784" spans="1:15" s="166" customFormat="1" x14ac:dyDescent="0.3">
      <c r="A1784" s="113">
        <f t="shared" si="54"/>
        <v>1775</v>
      </c>
      <c r="B1784" s="114"/>
      <c r="C1784" s="115"/>
      <c r="D1784" s="116"/>
      <c r="E1784" s="117"/>
      <c r="F1784" s="118"/>
      <c r="G1784" s="105" t="str">
        <f t="shared" si="55"/>
        <v/>
      </c>
      <c r="H1784" s="117"/>
      <c r="I1784" s="122"/>
      <c r="J1784" s="165"/>
      <c r="K1784" s="122"/>
      <c r="L1784" s="120"/>
      <c r="M1784" s="120"/>
      <c r="N1784" s="123"/>
      <c r="O1784" s="122"/>
    </row>
    <row r="1785" spans="1:15" s="166" customFormat="1" x14ac:dyDescent="0.3">
      <c r="A1785" s="113">
        <f t="shared" si="54"/>
        <v>1776</v>
      </c>
      <c r="B1785" s="114"/>
      <c r="C1785" s="115"/>
      <c r="D1785" s="116"/>
      <c r="E1785" s="117"/>
      <c r="F1785" s="118"/>
      <c r="G1785" s="105" t="str">
        <f t="shared" si="55"/>
        <v/>
      </c>
      <c r="H1785" s="117"/>
      <c r="I1785" s="122"/>
      <c r="J1785" s="165"/>
      <c r="K1785" s="122"/>
      <c r="L1785" s="120"/>
      <c r="M1785" s="120"/>
      <c r="N1785" s="123"/>
      <c r="O1785" s="122"/>
    </row>
    <row r="1786" spans="1:15" s="166" customFormat="1" x14ac:dyDescent="0.3">
      <c r="A1786" s="113">
        <f t="shared" si="54"/>
        <v>1777</v>
      </c>
      <c r="B1786" s="114"/>
      <c r="C1786" s="115"/>
      <c r="D1786" s="116"/>
      <c r="E1786" s="117"/>
      <c r="F1786" s="118"/>
      <c r="G1786" s="105" t="str">
        <f t="shared" si="55"/>
        <v/>
      </c>
      <c r="H1786" s="117"/>
      <c r="I1786" s="122"/>
      <c r="J1786" s="165"/>
      <c r="K1786" s="122"/>
      <c r="L1786" s="120"/>
      <c r="M1786" s="120"/>
      <c r="N1786" s="123"/>
      <c r="O1786" s="109"/>
    </row>
    <row r="1787" spans="1:15" s="166" customFormat="1" x14ac:dyDescent="0.3">
      <c r="A1787" s="113">
        <f t="shared" si="54"/>
        <v>1778</v>
      </c>
      <c r="B1787" s="114"/>
      <c r="C1787" s="115"/>
      <c r="D1787" s="116"/>
      <c r="E1787" s="117"/>
      <c r="F1787" s="118"/>
      <c r="G1787" s="105" t="str">
        <f t="shared" si="55"/>
        <v/>
      </c>
      <c r="H1787" s="117"/>
      <c r="I1787" s="122"/>
      <c r="J1787" s="165"/>
      <c r="K1787" s="122"/>
      <c r="L1787" s="120"/>
      <c r="M1787" s="120"/>
      <c r="N1787" s="123"/>
      <c r="O1787" s="109"/>
    </row>
    <row r="1788" spans="1:15" s="166" customFormat="1" x14ac:dyDescent="0.3">
      <c r="A1788" s="113">
        <f t="shared" si="54"/>
        <v>1779</v>
      </c>
      <c r="B1788" s="114"/>
      <c r="C1788" s="115"/>
      <c r="D1788" s="116"/>
      <c r="E1788" s="117"/>
      <c r="F1788" s="118"/>
      <c r="G1788" s="105" t="str">
        <f t="shared" si="55"/>
        <v/>
      </c>
      <c r="H1788" s="117"/>
      <c r="I1788" s="122"/>
      <c r="J1788" s="165"/>
      <c r="K1788" s="122"/>
      <c r="L1788" s="120"/>
      <c r="M1788" s="120"/>
      <c r="N1788" s="123"/>
      <c r="O1788" s="109"/>
    </row>
    <row r="1789" spans="1:15" s="166" customFormat="1" x14ac:dyDescent="0.3">
      <c r="A1789" s="113">
        <f t="shared" si="54"/>
        <v>1780</v>
      </c>
      <c r="B1789" s="114"/>
      <c r="C1789" s="115"/>
      <c r="D1789" s="116"/>
      <c r="E1789" s="117"/>
      <c r="F1789" s="118"/>
      <c r="G1789" s="105" t="str">
        <f t="shared" si="55"/>
        <v/>
      </c>
      <c r="H1789" s="117"/>
      <c r="I1789" s="122"/>
      <c r="J1789" s="165"/>
      <c r="K1789" s="122"/>
      <c r="L1789" s="120"/>
      <c r="M1789" s="120"/>
      <c r="N1789" s="123"/>
      <c r="O1789" s="109"/>
    </row>
    <row r="1790" spans="1:15" s="166" customFormat="1" x14ac:dyDescent="0.3">
      <c r="A1790" s="113">
        <f t="shared" si="54"/>
        <v>1781</v>
      </c>
      <c r="B1790" s="114"/>
      <c r="C1790" s="115"/>
      <c r="D1790" s="116"/>
      <c r="E1790" s="117"/>
      <c r="F1790" s="118"/>
      <c r="G1790" s="105" t="str">
        <f t="shared" si="55"/>
        <v/>
      </c>
      <c r="H1790" s="117"/>
      <c r="I1790" s="122"/>
      <c r="J1790" s="165"/>
      <c r="K1790" s="122"/>
      <c r="L1790" s="120"/>
      <c r="M1790" s="120"/>
      <c r="N1790" s="123"/>
      <c r="O1790" s="109"/>
    </row>
    <row r="1791" spans="1:15" s="166" customFormat="1" x14ac:dyDescent="0.3">
      <c r="A1791" s="113">
        <f t="shared" si="54"/>
        <v>1782</v>
      </c>
      <c r="B1791" s="114"/>
      <c r="C1791" s="115"/>
      <c r="D1791" s="116"/>
      <c r="E1791" s="117"/>
      <c r="F1791" s="118"/>
      <c r="G1791" s="105" t="str">
        <f t="shared" si="55"/>
        <v/>
      </c>
      <c r="H1791" s="117"/>
      <c r="I1791" s="122"/>
      <c r="J1791" s="165"/>
      <c r="K1791" s="122"/>
      <c r="L1791" s="120"/>
      <c r="M1791" s="120"/>
      <c r="N1791" s="123"/>
      <c r="O1791" s="109"/>
    </row>
    <row r="1792" spans="1:15" s="166" customFormat="1" x14ac:dyDescent="0.3">
      <c r="A1792" s="113">
        <f t="shared" si="54"/>
        <v>1783</v>
      </c>
      <c r="B1792" s="114"/>
      <c r="C1792" s="115"/>
      <c r="D1792" s="116"/>
      <c r="E1792" s="117"/>
      <c r="F1792" s="118"/>
      <c r="G1792" s="105" t="str">
        <f t="shared" si="55"/>
        <v/>
      </c>
      <c r="H1792" s="117"/>
      <c r="I1792" s="122"/>
      <c r="J1792" s="165"/>
      <c r="K1792" s="122"/>
      <c r="L1792" s="120"/>
      <c r="M1792" s="120"/>
      <c r="N1792" s="123"/>
      <c r="O1792" s="122"/>
    </row>
    <row r="1793" spans="1:15" s="166" customFormat="1" x14ac:dyDescent="0.3">
      <c r="A1793" s="113">
        <f t="shared" si="54"/>
        <v>1784</v>
      </c>
      <c r="B1793" s="114"/>
      <c r="C1793" s="115"/>
      <c r="D1793" s="116"/>
      <c r="E1793" s="117"/>
      <c r="F1793" s="118"/>
      <c r="G1793" s="105" t="str">
        <f t="shared" si="55"/>
        <v/>
      </c>
      <c r="H1793" s="117"/>
      <c r="I1793" s="122"/>
      <c r="J1793" s="165"/>
      <c r="K1793" s="122"/>
      <c r="L1793" s="120"/>
      <c r="M1793" s="120"/>
      <c r="N1793" s="123"/>
      <c r="O1793" s="109"/>
    </row>
    <row r="1794" spans="1:15" s="166" customFormat="1" x14ac:dyDescent="0.3">
      <c r="A1794" s="113">
        <f t="shared" si="54"/>
        <v>1785</v>
      </c>
      <c r="B1794" s="114"/>
      <c r="C1794" s="115"/>
      <c r="D1794" s="116"/>
      <c r="E1794" s="117"/>
      <c r="F1794" s="118"/>
      <c r="G1794" s="105" t="str">
        <f t="shared" si="55"/>
        <v/>
      </c>
      <c r="H1794" s="117"/>
      <c r="I1794" s="122"/>
      <c r="J1794" s="165"/>
      <c r="K1794" s="122"/>
      <c r="L1794" s="120"/>
      <c r="M1794" s="120"/>
      <c r="N1794" s="123"/>
      <c r="O1794" s="122"/>
    </row>
    <row r="1795" spans="1:15" s="166" customFormat="1" x14ac:dyDescent="0.3">
      <c r="A1795" s="113">
        <f t="shared" si="54"/>
        <v>1786</v>
      </c>
      <c r="B1795" s="114"/>
      <c r="C1795" s="115"/>
      <c r="D1795" s="116"/>
      <c r="E1795" s="117"/>
      <c r="F1795" s="118"/>
      <c r="G1795" s="105" t="str">
        <f t="shared" si="55"/>
        <v/>
      </c>
      <c r="H1795" s="117"/>
      <c r="I1795" s="122"/>
      <c r="J1795" s="165"/>
      <c r="K1795" s="122"/>
      <c r="L1795" s="120"/>
      <c r="M1795" s="120"/>
      <c r="N1795" s="123"/>
      <c r="O1795" s="109"/>
    </row>
    <row r="1796" spans="1:15" s="166" customFormat="1" x14ac:dyDescent="0.3">
      <c r="A1796" s="113">
        <f t="shared" si="54"/>
        <v>1787</v>
      </c>
      <c r="B1796" s="114"/>
      <c r="C1796" s="115"/>
      <c r="D1796" s="116"/>
      <c r="E1796" s="117"/>
      <c r="F1796" s="118"/>
      <c r="G1796" s="105" t="str">
        <f t="shared" si="55"/>
        <v/>
      </c>
      <c r="H1796" s="117"/>
      <c r="I1796" s="122"/>
      <c r="J1796" s="165"/>
      <c r="K1796" s="122"/>
      <c r="L1796" s="120"/>
      <c r="M1796" s="120"/>
      <c r="N1796" s="123"/>
      <c r="O1796" s="122"/>
    </row>
    <row r="1797" spans="1:15" s="166" customFormat="1" x14ac:dyDescent="0.3">
      <c r="A1797" s="113">
        <f t="shared" si="54"/>
        <v>1788</v>
      </c>
      <c r="B1797" s="114"/>
      <c r="C1797" s="115"/>
      <c r="D1797" s="116"/>
      <c r="E1797" s="117"/>
      <c r="F1797" s="118"/>
      <c r="G1797" s="105" t="str">
        <f t="shared" si="55"/>
        <v/>
      </c>
      <c r="H1797" s="117"/>
      <c r="I1797" s="122"/>
      <c r="J1797" s="165"/>
      <c r="K1797" s="122"/>
      <c r="L1797" s="120"/>
      <c r="M1797" s="120"/>
      <c r="N1797" s="123"/>
      <c r="O1797" s="122"/>
    </row>
    <row r="1798" spans="1:15" s="166" customFormat="1" x14ac:dyDescent="0.3">
      <c r="A1798" s="113">
        <f t="shared" si="54"/>
        <v>1789</v>
      </c>
      <c r="B1798" s="114"/>
      <c r="C1798" s="115"/>
      <c r="D1798" s="116"/>
      <c r="E1798" s="117"/>
      <c r="F1798" s="118"/>
      <c r="G1798" s="105" t="str">
        <f t="shared" si="55"/>
        <v/>
      </c>
      <c r="H1798" s="117"/>
      <c r="I1798" s="122"/>
      <c r="J1798" s="165"/>
      <c r="K1798" s="122"/>
      <c r="L1798" s="120"/>
      <c r="M1798" s="120"/>
      <c r="N1798" s="123"/>
      <c r="O1798" s="109"/>
    </row>
    <row r="1799" spans="1:15" s="166" customFormat="1" x14ac:dyDescent="0.3">
      <c r="A1799" s="113">
        <f t="shared" si="54"/>
        <v>1790</v>
      </c>
      <c r="B1799" s="114"/>
      <c r="C1799" s="115"/>
      <c r="D1799" s="116"/>
      <c r="E1799" s="117"/>
      <c r="F1799" s="118"/>
      <c r="G1799" s="105" t="str">
        <f t="shared" si="55"/>
        <v/>
      </c>
      <c r="H1799" s="117"/>
      <c r="I1799" s="122"/>
      <c r="J1799" s="165"/>
      <c r="K1799" s="122"/>
      <c r="L1799" s="120"/>
      <c r="M1799" s="120"/>
      <c r="N1799" s="123"/>
      <c r="O1799" s="109"/>
    </row>
    <row r="1800" spans="1:15" s="166" customFormat="1" x14ac:dyDescent="0.3">
      <c r="A1800" s="113">
        <f t="shared" si="54"/>
        <v>1791</v>
      </c>
      <c r="B1800" s="114"/>
      <c r="C1800" s="115"/>
      <c r="D1800" s="116"/>
      <c r="E1800" s="117"/>
      <c r="F1800" s="118"/>
      <c r="G1800" s="105" t="str">
        <f t="shared" si="55"/>
        <v/>
      </c>
      <c r="H1800" s="117"/>
      <c r="I1800" s="122"/>
      <c r="J1800" s="165"/>
      <c r="K1800" s="122"/>
      <c r="L1800" s="120"/>
      <c r="M1800" s="120"/>
      <c r="N1800" s="123"/>
      <c r="O1800" s="109"/>
    </row>
    <row r="1801" spans="1:15" s="166" customFormat="1" x14ac:dyDescent="0.3">
      <c r="A1801" s="113">
        <f t="shared" si="54"/>
        <v>1792</v>
      </c>
      <c r="B1801" s="114"/>
      <c r="C1801" s="115"/>
      <c r="D1801" s="116"/>
      <c r="E1801" s="117"/>
      <c r="F1801" s="118"/>
      <c r="G1801" s="105" t="str">
        <f t="shared" si="55"/>
        <v/>
      </c>
      <c r="H1801" s="117"/>
      <c r="I1801" s="122"/>
      <c r="J1801" s="165"/>
      <c r="K1801" s="122"/>
      <c r="L1801" s="120"/>
      <c r="M1801" s="120"/>
      <c r="N1801" s="123"/>
      <c r="O1801" s="109"/>
    </row>
    <row r="1802" spans="1:15" s="166" customFormat="1" x14ac:dyDescent="0.3">
      <c r="A1802" s="113">
        <f t="shared" si="54"/>
        <v>1793</v>
      </c>
      <c r="B1802" s="114"/>
      <c r="C1802" s="115"/>
      <c r="D1802" s="116"/>
      <c r="E1802" s="117"/>
      <c r="F1802" s="118"/>
      <c r="G1802" s="105" t="str">
        <f t="shared" si="55"/>
        <v/>
      </c>
      <c r="H1802" s="117"/>
      <c r="I1802" s="122"/>
      <c r="J1802" s="165"/>
      <c r="K1802" s="122"/>
      <c r="L1802" s="120"/>
      <c r="M1802" s="120"/>
      <c r="N1802" s="123"/>
      <c r="O1802" s="109"/>
    </row>
    <row r="1803" spans="1:15" s="166" customFormat="1" x14ac:dyDescent="0.3">
      <c r="A1803" s="113">
        <f t="shared" ref="A1803:A1866" si="56">A1802+1</f>
        <v>1794</v>
      </c>
      <c r="B1803" s="114"/>
      <c r="C1803" s="115"/>
      <c r="D1803" s="116"/>
      <c r="E1803" s="117"/>
      <c r="F1803" s="118"/>
      <c r="G1803" s="105" t="str">
        <f t="shared" ref="G1803:G1866" si="57">IF(E1803&lt;&gt;"",IF(D1803&lt;&gt;"",D1803&amp;"-"&amp;E1803&amp;"-"&amp;TEXT(F1803,"000"),E1803&amp;"-"&amp;TEXT(F1803,"000")),"")</f>
        <v/>
      </c>
      <c r="H1803" s="117"/>
      <c r="I1803" s="122"/>
      <c r="J1803" s="165"/>
      <c r="K1803" s="122"/>
      <c r="L1803" s="120"/>
      <c r="M1803" s="120"/>
      <c r="N1803" s="123"/>
      <c r="O1803" s="122"/>
    </row>
    <row r="1804" spans="1:15" s="166" customFormat="1" x14ac:dyDescent="0.3">
      <c r="A1804" s="113">
        <f t="shared" si="56"/>
        <v>1795</v>
      </c>
      <c r="B1804" s="114"/>
      <c r="C1804" s="115"/>
      <c r="D1804" s="116"/>
      <c r="E1804" s="117"/>
      <c r="F1804" s="118"/>
      <c r="G1804" s="105" t="str">
        <f t="shared" si="57"/>
        <v/>
      </c>
      <c r="H1804" s="117"/>
      <c r="I1804" s="122"/>
      <c r="J1804" s="165"/>
      <c r="K1804" s="122"/>
      <c r="L1804" s="120"/>
      <c r="M1804" s="120"/>
      <c r="N1804" s="123"/>
      <c r="O1804" s="122"/>
    </row>
    <row r="1805" spans="1:15" s="166" customFormat="1" x14ac:dyDescent="0.3">
      <c r="A1805" s="113">
        <f t="shared" si="56"/>
        <v>1796</v>
      </c>
      <c r="B1805" s="114"/>
      <c r="C1805" s="115"/>
      <c r="D1805" s="116"/>
      <c r="E1805" s="117"/>
      <c r="F1805" s="118"/>
      <c r="G1805" s="105" t="str">
        <f t="shared" si="57"/>
        <v/>
      </c>
      <c r="H1805" s="117"/>
      <c r="I1805" s="122"/>
      <c r="J1805" s="165"/>
      <c r="K1805" s="122"/>
      <c r="L1805" s="120"/>
      <c r="M1805" s="120"/>
      <c r="N1805" s="123"/>
      <c r="O1805" s="122"/>
    </row>
    <row r="1806" spans="1:15" s="166" customFormat="1" x14ac:dyDescent="0.3">
      <c r="A1806" s="113">
        <f t="shared" si="56"/>
        <v>1797</v>
      </c>
      <c r="B1806" s="114"/>
      <c r="C1806" s="115"/>
      <c r="D1806" s="116"/>
      <c r="E1806" s="117"/>
      <c r="F1806" s="118"/>
      <c r="G1806" s="105" t="str">
        <f t="shared" si="57"/>
        <v/>
      </c>
      <c r="H1806" s="117"/>
      <c r="I1806" s="122"/>
      <c r="J1806" s="165"/>
      <c r="K1806" s="122"/>
      <c r="L1806" s="120"/>
      <c r="M1806" s="120"/>
      <c r="N1806" s="123"/>
      <c r="O1806" s="122"/>
    </row>
    <row r="1807" spans="1:15" s="166" customFormat="1" x14ac:dyDescent="0.3">
      <c r="A1807" s="113">
        <f t="shared" si="56"/>
        <v>1798</v>
      </c>
      <c r="B1807" s="114"/>
      <c r="C1807" s="115"/>
      <c r="D1807" s="116"/>
      <c r="E1807" s="117"/>
      <c r="F1807" s="118"/>
      <c r="G1807" s="105" t="str">
        <f t="shared" si="57"/>
        <v/>
      </c>
      <c r="H1807" s="117"/>
      <c r="I1807" s="122"/>
      <c r="J1807" s="165"/>
      <c r="K1807" s="122"/>
      <c r="L1807" s="120"/>
      <c r="M1807" s="120"/>
      <c r="N1807" s="123"/>
      <c r="O1807" s="122"/>
    </row>
    <row r="1808" spans="1:15" s="166" customFormat="1" x14ac:dyDescent="0.3">
      <c r="A1808" s="113">
        <f t="shared" si="56"/>
        <v>1799</v>
      </c>
      <c r="B1808" s="114"/>
      <c r="C1808" s="115"/>
      <c r="D1808" s="116"/>
      <c r="E1808" s="117"/>
      <c r="F1808" s="118"/>
      <c r="G1808" s="105" t="str">
        <f t="shared" si="57"/>
        <v/>
      </c>
      <c r="H1808" s="117"/>
      <c r="I1808" s="122"/>
      <c r="J1808" s="165"/>
      <c r="K1808" s="122"/>
      <c r="L1808" s="120"/>
      <c r="M1808" s="120"/>
      <c r="N1808" s="123"/>
      <c r="O1808" s="122"/>
    </row>
    <row r="1809" spans="1:15" s="166" customFormat="1" x14ac:dyDescent="0.3">
      <c r="A1809" s="113">
        <f t="shared" si="56"/>
        <v>1800</v>
      </c>
      <c r="B1809" s="114"/>
      <c r="C1809" s="115"/>
      <c r="D1809" s="116"/>
      <c r="E1809" s="117"/>
      <c r="F1809" s="118"/>
      <c r="G1809" s="105" t="str">
        <f t="shared" si="57"/>
        <v/>
      </c>
      <c r="H1809" s="117"/>
      <c r="I1809" s="122"/>
      <c r="J1809" s="165"/>
      <c r="K1809" s="122"/>
      <c r="L1809" s="120"/>
      <c r="M1809" s="120"/>
      <c r="N1809" s="123"/>
      <c r="O1809" s="122"/>
    </row>
    <row r="1810" spans="1:15" s="166" customFormat="1" x14ac:dyDescent="0.3">
      <c r="A1810" s="113">
        <f t="shared" si="56"/>
        <v>1801</v>
      </c>
      <c r="B1810" s="114"/>
      <c r="C1810" s="115"/>
      <c r="D1810" s="116"/>
      <c r="E1810" s="117"/>
      <c r="F1810" s="118"/>
      <c r="G1810" s="105" t="str">
        <f t="shared" si="57"/>
        <v/>
      </c>
      <c r="H1810" s="117"/>
      <c r="I1810" s="122"/>
      <c r="J1810" s="165"/>
      <c r="K1810" s="122"/>
      <c r="L1810" s="120"/>
      <c r="M1810" s="120"/>
      <c r="N1810" s="123"/>
      <c r="O1810" s="122"/>
    </row>
    <row r="1811" spans="1:15" s="166" customFormat="1" x14ac:dyDescent="0.3">
      <c r="A1811" s="113">
        <f t="shared" si="56"/>
        <v>1802</v>
      </c>
      <c r="B1811" s="114"/>
      <c r="C1811" s="115"/>
      <c r="D1811" s="116"/>
      <c r="E1811" s="117"/>
      <c r="F1811" s="118"/>
      <c r="G1811" s="105" t="str">
        <f t="shared" si="57"/>
        <v/>
      </c>
      <c r="H1811" s="117"/>
      <c r="I1811" s="122"/>
      <c r="J1811" s="165"/>
      <c r="K1811" s="122"/>
      <c r="L1811" s="120"/>
      <c r="M1811" s="120"/>
      <c r="N1811" s="123"/>
      <c r="O1811" s="109"/>
    </row>
    <row r="1812" spans="1:15" s="166" customFormat="1" x14ac:dyDescent="0.3">
      <c r="A1812" s="113">
        <f t="shared" si="56"/>
        <v>1803</v>
      </c>
      <c r="B1812" s="114"/>
      <c r="C1812" s="115"/>
      <c r="D1812" s="116"/>
      <c r="E1812" s="117"/>
      <c r="F1812" s="118"/>
      <c r="G1812" s="105" t="str">
        <f t="shared" si="57"/>
        <v/>
      </c>
      <c r="H1812" s="117"/>
      <c r="I1812" s="122"/>
      <c r="J1812" s="165"/>
      <c r="K1812" s="122"/>
      <c r="L1812" s="120"/>
      <c r="M1812" s="120"/>
      <c r="N1812" s="123"/>
      <c r="O1812" s="109"/>
    </row>
    <row r="1813" spans="1:15" s="166" customFormat="1" x14ac:dyDescent="0.3">
      <c r="A1813" s="113">
        <f t="shared" si="56"/>
        <v>1804</v>
      </c>
      <c r="B1813" s="114"/>
      <c r="C1813" s="115"/>
      <c r="D1813" s="116"/>
      <c r="E1813" s="117"/>
      <c r="F1813" s="118"/>
      <c r="G1813" s="105" t="str">
        <f t="shared" si="57"/>
        <v/>
      </c>
      <c r="H1813" s="117"/>
      <c r="I1813" s="122"/>
      <c r="J1813" s="165"/>
      <c r="K1813" s="122"/>
      <c r="L1813" s="120"/>
      <c r="M1813" s="120"/>
      <c r="N1813" s="123"/>
      <c r="O1813" s="109"/>
    </row>
    <row r="1814" spans="1:15" s="166" customFormat="1" x14ac:dyDescent="0.3">
      <c r="A1814" s="113">
        <f t="shared" si="56"/>
        <v>1805</v>
      </c>
      <c r="B1814" s="114"/>
      <c r="C1814" s="115"/>
      <c r="D1814" s="116"/>
      <c r="E1814" s="117"/>
      <c r="F1814" s="118"/>
      <c r="G1814" s="105" t="str">
        <f t="shared" si="57"/>
        <v/>
      </c>
      <c r="H1814" s="117"/>
      <c r="I1814" s="122"/>
      <c r="J1814" s="165"/>
      <c r="K1814" s="122"/>
      <c r="L1814" s="120"/>
      <c r="M1814" s="120"/>
      <c r="N1814" s="123"/>
      <c r="O1814" s="122"/>
    </row>
    <row r="1815" spans="1:15" s="166" customFormat="1" x14ac:dyDescent="0.3">
      <c r="A1815" s="113">
        <f t="shared" si="56"/>
        <v>1806</v>
      </c>
      <c r="B1815" s="114"/>
      <c r="C1815" s="115"/>
      <c r="D1815" s="116"/>
      <c r="E1815" s="117"/>
      <c r="F1815" s="118"/>
      <c r="G1815" s="105" t="str">
        <f t="shared" si="57"/>
        <v/>
      </c>
      <c r="H1815" s="117"/>
      <c r="I1815" s="122"/>
      <c r="J1815" s="165"/>
      <c r="K1815" s="122"/>
      <c r="L1815" s="120"/>
      <c r="M1815" s="120"/>
      <c r="N1815" s="123"/>
      <c r="O1815" s="122"/>
    </row>
    <row r="1816" spans="1:15" s="166" customFormat="1" x14ac:dyDescent="0.3">
      <c r="A1816" s="113">
        <f t="shared" si="56"/>
        <v>1807</v>
      </c>
      <c r="B1816" s="114"/>
      <c r="C1816" s="115"/>
      <c r="D1816" s="116"/>
      <c r="E1816" s="117"/>
      <c r="F1816" s="118"/>
      <c r="G1816" s="105" t="str">
        <f t="shared" si="57"/>
        <v/>
      </c>
      <c r="H1816" s="117"/>
      <c r="I1816" s="122"/>
      <c r="J1816" s="165"/>
      <c r="K1816" s="122"/>
      <c r="L1816" s="120"/>
      <c r="M1816" s="120"/>
      <c r="N1816" s="123"/>
      <c r="O1816" s="122"/>
    </row>
    <row r="1817" spans="1:15" s="166" customFormat="1" x14ac:dyDescent="0.3">
      <c r="A1817" s="113">
        <f t="shared" si="56"/>
        <v>1808</v>
      </c>
      <c r="B1817" s="114"/>
      <c r="C1817" s="115"/>
      <c r="D1817" s="116"/>
      <c r="E1817" s="117"/>
      <c r="F1817" s="118"/>
      <c r="G1817" s="105" t="str">
        <f t="shared" si="57"/>
        <v/>
      </c>
      <c r="H1817" s="117"/>
      <c r="I1817" s="122"/>
      <c r="J1817" s="165"/>
      <c r="K1817" s="122"/>
      <c r="L1817" s="120"/>
      <c r="M1817" s="120"/>
      <c r="N1817" s="123"/>
      <c r="O1817" s="122"/>
    </row>
    <row r="1818" spans="1:15" s="166" customFormat="1" x14ac:dyDescent="0.3">
      <c r="A1818" s="113">
        <f t="shared" si="56"/>
        <v>1809</v>
      </c>
      <c r="B1818" s="114"/>
      <c r="C1818" s="115"/>
      <c r="D1818" s="116"/>
      <c r="E1818" s="117"/>
      <c r="F1818" s="118"/>
      <c r="G1818" s="105" t="str">
        <f t="shared" si="57"/>
        <v/>
      </c>
      <c r="H1818" s="117"/>
      <c r="I1818" s="122"/>
      <c r="J1818" s="165"/>
      <c r="K1818" s="122"/>
      <c r="L1818" s="120"/>
      <c r="M1818" s="120"/>
      <c r="N1818" s="123"/>
      <c r="O1818" s="122"/>
    </row>
    <row r="1819" spans="1:15" s="166" customFormat="1" x14ac:dyDescent="0.3">
      <c r="A1819" s="113">
        <f t="shared" si="56"/>
        <v>1810</v>
      </c>
      <c r="B1819" s="114"/>
      <c r="C1819" s="115"/>
      <c r="D1819" s="116"/>
      <c r="E1819" s="117"/>
      <c r="F1819" s="118"/>
      <c r="G1819" s="105" t="str">
        <f t="shared" si="57"/>
        <v/>
      </c>
      <c r="H1819" s="117"/>
      <c r="I1819" s="122"/>
      <c r="J1819" s="165"/>
      <c r="K1819" s="122"/>
      <c r="L1819" s="120"/>
      <c r="M1819" s="120"/>
      <c r="N1819" s="123"/>
      <c r="O1819" s="109"/>
    </row>
    <row r="1820" spans="1:15" s="166" customFormat="1" x14ac:dyDescent="0.3">
      <c r="A1820" s="113">
        <f t="shared" si="56"/>
        <v>1811</v>
      </c>
      <c r="B1820" s="114"/>
      <c r="C1820" s="115"/>
      <c r="D1820" s="116"/>
      <c r="E1820" s="117"/>
      <c r="F1820" s="118"/>
      <c r="G1820" s="105" t="str">
        <f t="shared" si="57"/>
        <v/>
      </c>
      <c r="H1820" s="117"/>
      <c r="I1820" s="122"/>
      <c r="J1820" s="165"/>
      <c r="K1820" s="122"/>
      <c r="L1820" s="120"/>
      <c r="M1820" s="120"/>
      <c r="N1820" s="123"/>
      <c r="O1820" s="122"/>
    </row>
    <row r="1821" spans="1:15" s="166" customFormat="1" x14ac:dyDescent="0.3">
      <c r="A1821" s="113">
        <f t="shared" si="56"/>
        <v>1812</v>
      </c>
      <c r="B1821" s="114"/>
      <c r="C1821" s="115"/>
      <c r="D1821" s="116"/>
      <c r="E1821" s="117"/>
      <c r="F1821" s="118"/>
      <c r="G1821" s="105" t="str">
        <f t="shared" si="57"/>
        <v/>
      </c>
      <c r="H1821" s="117"/>
      <c r="I1821" s="122"/>
      <c r="J1821" s="165"/>
      <c r="K1821" s="122"/>
      <c r="L1821" s="120"/>
      <c r="M1821" s="120"/>
      <c r="N1821" s="123"/>
      <c r="O1821" s="109"/>
    </row>
    <row r="1822" spans="1:15" s="166" customFormat="1" x14ac:dyDescent="0.3">
      <c r="A1822" s="113">
        <f t="shared" si="56"/>
        <v>1813</v>
      </c>
      <c r="B1822" s="114"/>
      <c r="C1822" s="115"/>
      <c r="D1822" s="116"/>
      <c r="E1822" s="117"/>
      <c r="F1822" s="118"/>
      <c r="G1822" s="105" t="str">
        <f t="shared" si="57"/>
        <v/>
      </c>
      <c r="H1822" s="117"/>
      <c r="I1822" s="122"/>
      <c r="J1822" s="165"/>
      <c r="K1822" s="122"/>
      <c r="L1822" s="120"/>
      <c r="M1822" s="120"/>
      <c r="N1822" s="123"/>
      <c r="O1822" s="109"/>
    </row>
    <row r="1823" spans="1:15" s="166" customFormat="1" x14ac:dyDescent="0.3">
      <c r="A1823" s="113">
        <f t="shared" si="56"/>
        <v>1814</v>
      </c>
      <c r="B1823" s="114"/>
      <c r="C1823" s="115"/>
      <c r="D1823" s="116"/>
      <c r="E1823" s="117"/>
      <c r="F1823" s="118"/>
      <c r="G1823" s="105" t="str">
        <f t="shared" si="57"/>
        <v/>
      </c>
      <c r="H1823" s="117"/>
      <c r="I1823" s="122"/>
      <c r="J1823" s="165"/>
      <c r="K1823" s="122"/>
      <c r="L1823" s="120"/>
      <c r="M1823" s="120"/>
      <c r="N1823" s="123"/>
      <c r="O1823" s="109"/>
    </row>
    <row r="1824" spans="1:15" s="166" customFormat="1" x14ac:dyDescent="0.3">
      <c r="A1824" s="113">
        <f t="shared" si="56"/>
        <v>1815</v>
      </c>
      <c r="B1824" s="114"/>
      <c r="C1824" s="115"/>
      <c r="D1824" s="116"/>
      <c r="E1824" s="117"/>
      <c r="F1824" s="118"/>
      <c r="G1824" s="105" t="str">
        <f t="shared" si="57"/>
        <v/>
      </c>
      <c r="H1824" s="117"/>
      <c r="I1824" s="122"/>
      <c r="J1824" s="165"/>
      <c r="K1824" s="122"/>
      <c r="L1824" s="120"/>
      <c r="M1824" s="120"/>
      <c r="N1824" s="123"/>
      <c r="O1824" s="109"/>
    </row>
    <row r="1825" spans="1:15" s="166" customFormat="1" x14ac:dyDescent="0.3">
      <c r="A1825" s="113">
        <f t="shared" si="56"/>
        <v>1816</v>
      </c>
      <c r="B1825" s="114"/>
      <c r="C1825" s="115"/>
      <c r="D1825" s="116"/>
      <c r="E1825" s="117"/>
      <c r="F1825" s="118"/>
      <c r="G1825" s="105" t="str">
        <f t="shared" si="57"/>
        <v/>
      </c>
      <c r="H1825" s="117"/>
      <c r="I1825" s="122"/>
      <c r="J1825" s="165"/>
      <c r="K1825" s="122"/>
      <c r="L1825" s="120"/>
      <c r="M1825" s="120"/>
      <c r="N1825" s="123"/>
      <c r="O1825" s="122"/>
    </row>
    <row r="1826" spans="1:15" s="166" customFormat="1" x14ac:dyDescent="0.3">
      <c r="A1826" s="113">
        <f t="shared" si="56"/>
        <v>1817</v>
      </c>
      <c r="B1826" s="114"/>
      <c r="C1826" s="115"/>
      <c r="D1826" s="116"/>
      <c r="E1826" s="117"/>
      <c r="F1826" s="118"/>
      <c r="G1826" s="105" t="str">
        <f t="shared" si="57"/>
        <v/>
      </c>
      <c r="H1826" s="117"/>
      <c r="I1826" s="122"/>
      <c r="J1826" s="165"/>
      <c r="K1826" s="122"/>
      <c r="L1826" s="120"/>
      <c r="M1826" s="120"/>
      <c r="N1826" s="123"/>
      <c r="O1826" s="122"/>
    </row>
    <row r="1827" spans="1:15" s="166" customFormat="1" x14ac:dyDescent="0.3">
      <c r="A1827" s="113">
        <f t="shared" si="56"/>
        <v>1818</v>
      </c>
      <c r="B1827" s="114"/>
      <c r="C1827" s="115"/>
      <c r="D1827" s="116"/>
      <c r="E1827" s="117"/>
      <c r="F1827" s="118"/>
      <c r="G1827" s="105" t="str">
        <f t="shared" si="57"/>
        <v/>
      </c>
      <c r="H1827" s="117"/>
      <c r="I1827" s="122"/>
      <c r="J1827" s="165"/>
      <c r="K1827" s="122"/>
      <c r="L1827" s="120"/>
      <c r="M1827" s="120"/>
      <c r="N1827" s="123"/>
      <c r="O1827" s="122"/>
    </row>
    <row r="1828" spans="1:15" s="166" customFormat="1" x14ac:dyDescent="0.3">
      <c r="A1828" s="113">
        <f t="shared" si="56"/>
        <v>1819</v>
      </c>
      <c r="B1828" s="114"/>
      <c r="C1828" s="115"/>
      <c r="D1828" s="116"/>
      <c r="E1828" s="117"/>
      <c r="F1828" s="118"/>
      <c r="G1828" s="105" t="str">
        <f t="shared" si="57"/>
        <v/>
      </c>
      <c r="H1828" s="117"/>
      <c r="I1828" s="122"/>
      <c r="J1828" s="165"/>
      <c r="K1828" s="122"/>
      <c r="L1828" s="120"/>
      <c r="M1828" s="120"/>
      <c r="N1828" s="123"/>
      <c r="O1828" s="122"/>
    </row>
    <row r="1829" spans="1:15" s="166" customFormat="1" x14ac:dyDescent="0.3">
      <c r="A1829" s="113">
        <f t="shared" si="56"/>
        <v>1820</v>
      </c>
      <c r="B1829" s="114"/>
      <c r="C1829" s="115"/>
      <c r="D1829" s="116"/>
      <c r="E1829" s="117"/>
      <c r="F1829" s="118"/>
      <c r="G1829" s="105" t="str">
        <f t="shared" si="57"/>
        <v/>
      </c>
      <c r="H1829" s="117"/>
      <c r="I1829" s="122"/>
      <c r="J1829" s="165"/>
      <c r="K1829" s="122"/>
      <c r="L1829" s="120"/>
      <c r="M1829" s="120"/>
      <c r="N1829" s="123"/>
      <c r="O1829" s="122"/>
    </row>
    <row r="1830" spans="1:15" s="166" customFormat="1" x14ac:dyDescent="0.3">
      <c r="A1830" s="113">
        <f t="shared" si="56"/>
        <v>1821</v>
      </c>
      <c r="B1830" s="114"/>
      <c r="C1830" s="115"/>
      <c r="D1830" s="116"/>
      <c r="E1830" s="117"/>
      <c r="F1830" s="118"/>
      <c r="G1830" s="105" t="str">
        <f t="shared" si="57"/>
        <v/>
      </c>
      <c r="H1830" s="117"/>
      <c r="I1830" s="122"/>
      <c r="J1830" s="165"/>
      <c r="K1830" s="122"/>
      <c r="L1830" s="120"/>
      <c r="M1830" s="120"/>
      <c r="N1830" s="123"/>
      <c r="O1830" s="122"/>
    </row>
    <row r="1831" spans="1:15" s="166" customFormat="1" x14ac:dyDescent="0.3">
      <c r="A1831" s="113">
        <f t="shared" si="56"/>
        <v>1822</v>
      </c>
      <c r="B1831" s="114"/>
      <c r="C1831" s="115"/>
      <c r="D1831" s="116"/>
      <c r="E1831" s="117"/>
      <c r="F1831" s="118"/>
      <c r="G1831" s="105" t="str">
        <f t="shared" si="57"/>
        <v/>
      </c>
      <c r="H1831" s="117"/>
      <c r="I1831" s="122"/>
      <c r="J1831" s="165"/>
      <c r="K1831" s="122"/>
      <c r="L1831" s="120"/>
      <c r="M1831" s="120"/>
      <c r="N1831" s="123"/>
      <c r="O1831" s="122"/>
    </row>
    <row r="1832" spans="1:15" s="166" customFormat="1" x14ac:dyDescent="0.3">
      <c r="A1832" s="113">
        <f t="shared" si="56"/>
        <v>1823</v>
      </c>
      <c r="B1832" s="114"/>
      <c r="C1832" s="115"/>
      <c r="D1832" s="116"/>
      <c r="E1832" s="117"/>
      <c r="F1832" s="118"/>
      <c r="G1832" s="105" t="str">
        <f t="shared" si="57"/>
        <v/>
      </c>
      <c r="H1832" s="117"/>
      <c r="I1832" s="122"/>
      <c r="J1832" s="165"/>
      <c r="K1832" s="122"/>
      <c r="L1832" s="120"/>
      <c r="M1832" s="120"/>
      <c r="N1832" s="123"/>
      <c r="O1832" s="122"/>
    </row>
    <row r="1833" spans="1:15" s="166" customFormat="1" x14ac:dyDescent="0.3">
      <c r="A1833" s="113">
        <f t="shared" si="56"/>
        <v>1824</v>
      </c>
      <c r="B1833" s="114"/>
      <c r="C1833" s="115"/>
      <c r="D1833" s="116"/>
      <c r="E1833" s="117"/>
      <c r="F1833" s="118"/>
      <c r="G1833" s="105" t="str">
        <f t="shared" si="57"/>
        <v/>
      </c>
      <c r="H1833" s="117"/>
      <c r="I1833" s="122"/>
      <c r="J1833" s="165"/>
      <c r="K1833" s="122"/>
      <c r="L1833" s="120"/>
      <c r="M1833" s="120"/>
      <c r="N1833" s="123"/>
      <c r="O1833" s="122"/>
    </row>
    <row r="1834" spans="1:15" s="166" customFormat="1" x14ac:dyDescent="0.3">
      <c r="A1834" s="113">
        <f t="shared" si="56"/>
        <v>1825</v>
      </c>
      <c r="B1834" s="114"/>
      <c r="C1834" s="115"/>
      <c r="D1834" s="116"/>
      <c r="E1834" s="117"/>
      <c r="F1834" s="118"/>
      <c r="G1834" s="105" t="str">
        <f t="shared" si="57"/>
        <v/>
      </c>
      <c r="H1834" s="117"/>
      <c r="I1834" s="122"/>
      <c r="J1834" s="165"/>
      <c r="K1834" s="122"/>
      <c r="L1834" s="120"/>
      <c r="M1834" s="120"/>
      <c r="N1834" s="123"/>
      <c r="O1834" s="122"/>
    </row>
    <row r="1835" spans="1:15" s="166" customFormat="1" x14ac:dyDescent="0.3">
      <c r="A1835" s="113">
        <f t="shared" si="56"/>
        <v>1826</v>
      </c>
      <c r="B1835" s="114"/>
      <c r="C1835" s="115"/>
      <c r="D1835" s="116"/>
      <c r="E1835" s="117"/>
      <c r="F1835" s="118"/>
      <c r="G1835" s="105" t="str">
        <f t="shared" si="57"/>
        <v/>
      </c>
      <c r="H1835" s="117"/>
      <c r="I1835" s="122"/>
      <c r="J1835" s="165"/>
      <c r="K1835" s="122"/>
      <c r="L1835" s="120"/>
      <c r="M1835" s="120"/>
      <c r="N1835" s="123"/>
      <c r="O1835" s="122"/>
    </row>
    <row r="1836" spans="1:15" s="166" customFormat="1" x14ac:dyDescent="0.3">
      <c r="A1836" s="113">
        <f t="shared" si="56"/>
        <v>1827</v>
      </c>
      <c r="B1836" s="114"/>
      <c r="C1836" s="115"/>
      <c r="D1836" s="116"/>
      <c r="E1836" s="117"/>
      <c r="F1836" s="118"/>
      <c r="G1836" s="105" t="str">
        <f t="shared" si="57"/>
        <v/>
      </c>
      <c r="H1836" s="117"/>
      <c r="I1836" s="122"/>
      <c r="J1836" s="165"/>
      <c r="K1836" s="122"/>
      <c r="L1836" s="120"/>
      <c r="M1836" s="120"/>
      <c r="N1836" s="123"/>
      <c r="O1836" s="122"/>
    </row>
    <row r="1837" spans="1:15" s="166" customFormat="1" x14ac:dyDescent="0.3">
      <c r="A1837" s="113">
        <f t="shared" si="56"/>
        <v>1828</v>
      </c>
      <c r="B1837" s="114"/>
      <c r="C1837" s="115"/>
      <c r="D1837" s="116"/>
      <c r="E1837" s="117"/>
      <c r="F1837" s="118"/>
      <c r="G1837" s="105" t="str">
        <f t="shared" si="57"/>
        <v/>
      </c>
      <c r="H1837" s="117"/>
      <c r="I1837" s="122"/>
      <c r="J1837" s="165"/>
      <c r="K1837" s="122"/>
      <c r="L1837" s="120"/>
      <c r="M1837" s="120"/>
      <c r="N1837" s="123"/>
      <c r="O1837" s="109"/>
    </row>
    <row r="1838" spans="1:15" s="166" customFormat="1" x14ac:dyDescent="0.3">
      <c r="A1838" s="113">
        <f t="shared" si="56"/>
        <v>1829</v>
      </c>
      <c r="B1838" s="114"/>
      <c r="C1838" s="115"/>
      <c r="D1838" s="116"/>
      <c r="E1838" s="117"/>
      <c r="F1838" s="118"/>
      <c r="G1838" s="105" t="str">
        <f t="shared" si="57"/>
        <v/>
      </c>
      <c r="H1838" s="117"/>
      <c r="I1838" s="122"/>
      <c r="J1838" s="165"/>
      <c r="K1838" s="122"/>
      <c r="L1838" s="120"/>
      <c r="M1838" s="120"/>
      <c r="N1838" s="123"/>
      <c r="O1838" s="122"/>
    </row>
    <row r="1839" spans="1:15" s="166" customFormat="1" x14ac:dyDescent="0.3">
      <c r="A1839" s="113">
        <f t="shared" si="56"/>
        <v>1830</v>
      </c>
      <c r="B1839" s="114"/>
      <c r="C1839" s="115"/>
      <c r="D1839" s="116"/>
      <c r="E1839" s="117"/>
      <c r="F1839" s="118"/>
      <c r="G1839" s="105" t="str">
        <f t="shared" si="57"/>
        <v/>
      </c>
      <c r="H1839" s="117"/>
      <c r="I1839" s="122"/>
      <c r="J1839" s="165"/>
      <c r="K1839" s="122"/>
      <c r="L1839" s="120"/>
      <c r="M1839" s="120"/>
      <c r="N1839" s="123"/>
      <c r="O1839" s="122"/>
    </row>
    <row r="1840" spans="1:15" s="166" customFormat="1" x14ac:dyDescent="0.3">
      <c r="A1840" s="113">
        <f t="shared" si="56"/>
        <v>1831</v>
      </c>
      <c r="B1840" s="114"/>
      <c r="C1840" s="115"/>
      <c r="D1840" s="116"/>
      <c r="E1840" s="117"/>
      <c r="F1840" s="118"/>
      <c r="G1840" s="105" t="str">
        <f t="shared" si="57"/>
        <v/>
      </c>
      <c r="H1840" s="117"/>
      <c r="I1840" s="122"/>
      <c r="J1840" s="165"/>
      <c r="K1840" s="122"/>
      <c r="L1840" s="120"/>
      <c r="M1840" s="120"/>
      <c r="N1840" s="123"/>
      <c r="O1840" s="122"/>
    </row>
    <row r="1841" spans="1:15" s="166" customFormat="1" x14ac:dyDescent="0.3">
      <c r="A1841" s="113">
        <f t="shared" si="56"/>
        <v>1832</v>
      </c>
      <c r="B1841" s="114"/>
      <c r="C1841" s="115"/>
      <c r="D1841" s="116"/>
      <c r="E1841" s="117"/>
      <c r="F1841" s="118"/>
      <c r="G1841" s="105" t="str">
        <f t="shared" si="57"/>
        <v/>
      </c>
      <c r="H1841" s="117"/>
      <c r="I1841" s="122"/>
      <c r="J1841" s="165"/>
      <c r="K1841" s="122"/>
      <c r="L1841" s="120"/>
      <c r="M1841" s="120"/>
      <c r="N1841" s="123"/>
      <c r="O1841" s="122"/>
    </row>
    <row r="1842" spans="1:15" s="166" customFormat="1" x14ac:dyDescent="0.3">
      <c r="A1842" s="113">
        <f t="shared" si="56"/>
        <v>1833</v>
      </c>
      <c r="B1842" s="114"/>
      <c r="C1842" s="115"/>
      <c r="D1842" s="116"/>
      <c r="E1842" s="117"/>
      <c r="F1842" s="118"/>
      <c r="G1842" s="105" t="str">
        <f t="shared" si="57"/>
        <v/>
      </c>
      <c r="H1842" s="117"/>
      <c r="I1842" s="122"/>
      <c r="J1842" s="165"/>
      <c r="K1842" s="122"/>
      <c r="L1842" s="120"/>
      <c r="M1842" s="120"/>
      <c r="N1842" s="123"/>
      <c r="O1842" s="122"/>
    </row>
    <row r="1843" spans="1:15" s="166" customFormat="1" x14ac:dyDescent="0.3">
      <c r="A1843" s="113">
        <f t="shared" si="56"/>
        <v>1834</v>
      </c>
      <c r="B1843" s="114"/>
      <c r="C1843" s="115"/>
      <c r="D1843" s="116"/>
      <c r="E1843" s="117"/>
      <c r="F1843" s="118"/>
      <c r="G1843" s="105" t="str">
        <f t="shared" si="57"/>
        <v/>
      </c>
      <c r="H1843" s="117"/>
      <c r="I1843" s="122"/>
      <c r="J1843" s="165"/>
      <c r="K1843" s="122"/>
      <c r="L1843" s="120"/>
      <c r="M1843" s="120"/>
      <c r="N1843" s="123"/>
      <c r="O1843" s="122"/>
    </row>
    <row r="1844" spans="1:15" s="166" customFormat="1" x14ac:dyDescent="0.3">
      <c r="A1844" s="113">
        <f t="shared" si="56"/>
        <v>1835</v>
      </c>
      <c r="B1844" s="114"/>
      <c r="C1844" s="115"/>
      <c r="D1844" s="116"/>
      <c r="E1844" s="117"/>
      <c r="F1844" s="118"/>
      <c r="G1844" s="105" t="str">
        <f t="shared" si="57"/>
        <v/>
      </c>
      <c r="H1844" s="117"/>
      <c r="I1844" s="122"/>
      <c r="J1844" s="165"/>
      <c r="K1844" s="122"/>
      <c r="L1844" s="120"/>
      <c r="M1844" s="120"/>
      <c r="N1844" s="123"/>
      <c r="O1844" s="122"/>
    </row>
    <row r="1845" spans="1:15" s="166" customFormat="1" x14ac:dyDescent="0.3">
      <c r="A1845" s="113">
        <f t="shared" si="56"/>
        <v>1836</v>
      </c>
      <c r="B1845" s="114"/>
      <c r="C1845" s="115"/>
      <c r="D1845" s="116"/>
      <c r="E1845" s="117"/>
      <c r="F1845" s="118"/>
      <c r="G1845" s="105" t="str">
        <f t="shared" si="57"/>
        <v/>
      </c>
      <c r="H1845" s="117"/>
      <c r="I1845" s="122"/>
      <c r="J1845" s="165"/>
      <c r="K1845" s="122"/>
      <c r="L1845" s="120"/>
      <c r="M1845" s="120"/>
      <c r="N1845" s="123"/>
      <c r="O1845" s="122"/>
    </row>
    <row r="1846" spans="1:15" s="166" customFormat="1" x14ac:dyDescent="0.3">
      <c r="A1846" s="113">
        <f t="shared" si="56"/>
        <v>1837</v>
      </c>
      <c r="B1846" s="114"/>
      <c r="C1846" s="115"/>
      <c r="D1846" s="116"/>
      <c r="E1846" s="117"/>
      <c r="F1846" s="118"/>
      <c r="G1846" s="105" t="str">
        <f t="shared" si="57"/>
        <v/>
      </c>
      <c r="H1846" s="117"/>
      <c r="I1846" s="122"/>
      <c r="J1846" s="165"/>
      <c r="K1846" s="122"/>
      <c r="L1846" s="120"/>
      <c r="M1846" s="120"/>
      <c r="N1846" s="123"/>
      <c r="O1846" s="122"/>
    </row>
    <row r="1847" spans="1:15" s="166" customFormat="1" x14ac:dyDescent="0.3">
      <c r="A1847" s="113">
        <f t="shared" si="56"/>
        <v>1838</v>
      </c>
      <c r="B1847" s="114"/>
      <c r="C1847" s="115"/>
      <c r="D1847" s="116"/>
      <c r="E1847" s="117"/>
      <c r="F1847" s="118"/>
      <c r="G1847" s="105" t="str">
        <f t="shared" si="57"/>
        <v/>
      </c>
      <c r="H1847" s="117"/>
      <c r="I1847" s="122"/>
      <c r="J1847" s="165"/>
      <c r="K1847" s="122"/>
      <c r="L1847" s="120"/>
      <c r="M1847" s="120"/>
      <c r="N1847" s="123"/>
      <c r="O1847" s="122"/>
    </row>
    <row r="1848" spans="1:15" s="166" customFormat="1" x14ac:dyDescent="0.3">
      <c r="A1848" s="113">
        <f t="shared" si="56"/>
        <v>1839</v>
      </c>
      <c r="B1848" s="114"/>
      <c r="C1848" s="115"/>
      <c r="D1848" s="116"/>
      <c r="E1848" s="117"/>
      <c r="F1848" s="118"/>
      <c r="G1848" s="105" t="str">
        <f t="shared" si="57"/>
        <v/>
      </c>
      <c r="H1848" s="117"/>
      <c r="I1848" s="122"/>
      <c r="J1848" s="165"/>
      <c r="K1848" s="122"/>
      <c r="L1848" s="120"/>
      <c r="M1848" s="120"/>
      <c r="N1848" s="123"/>
      <c r="O1848" s="122"/>
    </row>
    <row r="1849" spans="1:15" s="166" customFormat="1" x14ac:dyDescent="0.3">
      <c r="A1849" s="113">
        <f t="shared" si="56"/>
        <v>1840</v>
      </c>
      <c r="B1849" s="114"/>
      <c r="C1849" s="115"/>
      <c r="D1849" s="116"/>
      <c r="E1849" s="117"/>
      <c r="F1849" s="118"/>
      <c r="G1849" s="105" t="str">
        <f t="shared" si="57"/>
        <v/>
      </c>
      <c r="H1849" s="117"/>
      <c r="I1849" s="122"/>
      <c r="J1849" s="165"/>
      <c r="K1849" s="122"/>
      <c r="L1849" s="120"/>
      <c r="M1849" s="120"/>
      <c r="N1849" s="123"/>
      <c r="O1849" s="122"/>
    </row>
    <row r="1850" spans="1:15" s="166" customFormat="1" x14ac:dyDescent="0.3">
      <c r="A1850" s="113">
        <f t="shared" si="56"/>
        <v>1841</v>
      </c>
      <c r="B1850" s="114"/>
      <c r="C1850" s="115"/>
      <c r="D1850" s="116"/>
      <c r="E1850" s="117"/>
      <c r="F1850" s="118"/>
      <c r="G1850" s="105" t="str">
        <f t="shared" si="57"/>
        <v/>
      </c>
      <c r="H1850" s="117"/>
      <c r="I1850" s="122"/>
      <c r="J1850" s="165"/>
      <c r="K1850" s="122"/>
      <c r="L1850" s="120"/>
      <c r="M1850" s="120"/>
      <c r="N1850" s="123"/>
      <c r="O1850" s="122"/>
    </row>
    <row r="1851" spans="1:15" s="166" customFormat="1" x14ac:dyDescent="0.3">
      <c r="A1851" s="113">
        <f t="shared" si="56"/>
        <v>1842</v>
      </c>
      <c r="B1851" s="114"/>
      <c r="C1851" s="115"/>
      <c r="D1851" s="116"/>
      <c r="E1851" s="117"/>
      <c r="F1851" s="118"/>
      <c r="G1851" s="105" t="str">
        <f t="shared" si="57"/>
        <v/>
      </c>
      <c r="H1851" s="117"/>
      <c r="I1851" s="122"/>
      <c r="J1851" s="165"/>
      <c r="K1851" s="122"/>
      <c r="L1851" s="120"/>
      <c r="M1851" s="120"/>
      <c r="N1851" s="123"/>
      <c r="O1851" s="109"/>
    </row>
    <row r="1852" spans="1:15" s="166" customFormat="1" x14ac:dyDescent="0.3">
      <c r="A1852" s="113">
        <f t="shared" si="56"/>
        <v>1843</v>
      </c>
      <c r="B1852" s="114"/>
      <c r="C1852" s="115"/>
      <c r="D1852" s="116"/>
      <c r="E1852" s="117"/>
      <c r="F1852" s="118"/>
      <c r="G1852" s="105" t="str">
        <f t="shared" si="57"/>
        <v/>
      </c>
      <c r="H1852" s="117"/>
      <c r="I1852" s="122"/>
      <c r="J1852" s="165"/>
      <c r="K1852" s="122"/>
      <c r="L1852" s="120"/>
      <c r="M1852" s="120"/>
      <c r="N1852" s="123"/>
      <c r="O1852" s="122"/>
    </row>
    <row r="1853" spans="1:15" s="166" customFormat="1" x14ac:dyDescent="0.3">
      <c r="A1853" s="113">
        <f t="shared" si="56"/>
        <v>1844</v>
      </c>
      <c r="B1853" s="114"/>
      <c r="C1853" s="115"/>
      <c r="D1853" s="116"/>
      <c r="E1853" s="117"/>
      <c r="F1853" s="118"/>
      <c r="G1853" s="105" t="str">
        <f t="shared" si="57"/>
        <v/>
      </c>
      <c r="H1853" s="117"/>
      <c r="I1853" s="122"/>
      <c r="J1853" s="165"/>
      <c r="K1853" s="122"/>
      <c r="L1853" s="120"/>
      <c r="M1853" s="120"/>
      <c r="N1853" s="123"/>
      <c r="O1853" s="122"/>
    </row>
    <row r="1854" spans="1:15" s="166" customFormat="1" x14ac:dyDescent="0.3">
      <c r="A1854" s="113">
        <f t="shared" si="56"/>
        <v>1845</v>
      </c>
      <c r="B1854" s="114"/>
      <c r="C1854" s="115"/>
      <c r="D1854" s="116"/>
      <c r="E1854" s="117"/>
      <c r="F1854" s="118"/>
      <c r="G1854" s="105" t="str">
        <f t="shared" si="57"/>
        <v/>
      </c>
      <c r="H1854" s="117"/>
      <c r="I1854" s="122"/>
      <c r="J1854" s="165"/>
      <c r="K1854" s="122"/>
      <c r="L1854" s="120"/>
      <c r="M1854" s="120"/>
      <c r="N1854" s="123"/>
      <c r="O1854" s="109"/>
    </row>
    <row r="1855" spans="1:15" s="166" customFormat="1" x14ac:dyDescent="0.3">
      <c r="A1855" s="113">
        <f t="shared" si="56"/>
        <v>1846</v>
      </c>
      <c r="B1855" s="114"/>
      <c r="C1855" s="115"/>
      <c r="D1855" s="116"/>
      <c r="E1855" s="117"/>
      <c r="F1855" s="118"/>
      <c r="G1855" s="105" t="str">
        <f t="shared" si="57"/>
        <v/>
      </c>
      <c r="H1855" s="117"/>
      <c r="I1855" s="122"/>
      <c r="J1855" s="165"/>
      <c r="K1855" s="122"/>
      <c r="L1855" s="120"/>
      <c r="M1855" s="120"/>
      <c r="N1855" s="123"/>
      <c r="O1855" s="109"/>
    </row>
    <row r="1856" spans="1:15" s="166" customFormat="1" x14ac:dyDescent="0.3">
      <c r="A1856" s="113">
        <f t="shared" si="56"/>
        <v>1847</v>
      </c>
      <c r="B1856" s="114"/>
      <c r="C1856" s="115"/>
      <c r="D1856" s="116"/>
      <c r="E1856" s="117"/>
      <c r="F1856" s="118"/>
      <c r="G1856" s="105" t="str">
        <f t="shared" si="57"/>
        <v/>
      </c>
      <c r="H1856" s="117"/>
      <c r="I1856" s="122"/>
      <c r="J1856" s="165"/>
      <c r="K1856" s="122"/>
      <c r="L1856" s="120"/>
      <c r="M1856" s="120"/>
      <c r="N1856" s="123"/>
      <c r="O1856" s="109"/>
    </row>
    <row r="1857" spans="1:15" s="166" customFormat="1" x14ac:dyDescent="0.3">
      <c r="A1857" s="113">
        <f t="shared" si="56"/>
        <v>1848</v>
      </c>
      <c r="B1857" s="114"/>
      <c r="C1857" s="115"/>
      <c r="D1857" s="116"/>
      <c r="E1857" s="117"/>
      <c r="F1857" s="118"/>
      <c r="G1857" s="105" t="str">
        <f t="shared" si="57"/>
        <v/>
      </c>
      <c r="H1857" s="117"/>
      <c r="I1857" s="122"/>
      <c r="J1857" s="165"/>
      <c r="K1857" s="122"/>
      <c r="L1857" s="120"/>
      <c r="M1857" s="120"/>
      <c r="N1857" s="123"/>
      <c r="O1857" s="109"/>
    </row>
    <row r="1858" spans="1:15" s="166" customFormat="1" x14ac:dyDescent="0.3">
      <c r="A1858" s="113">
        <f t="shared" si="56"/>
        <v>1849</v>
      </c>
      <c r="B1858" s="114"/>
      <c r="C1858" s="115"/>
      <c r="D1858" s="116"/>
      <c r="E1858" s="117"/>
      <c r="F1858" s="118"/>
      <c r="G1858" s="105" t="str">
        <f t="shared" si="57"/>
        <v/>
      </c>
      <c r="H1858" s="117"/>
      <c r="I1858" s="122"/>
      <c r="J1858" s="165"/>
      <c r="K1858" s="122"/>
      <c r="L1858" s="120"/>
      <c r="M1858" s="120"/>
      <c r="N1858" s="123"/>
      <c r="O1858" s="109"/>
    </row>
    <row r="1859" spans="1:15" s="166" customFormat="1" x14ac:dyDescent="0.3">
      <c r="A1859" s="113">
        <f t="shared" si="56"/>
        <v>1850</v>
      </c>
      <c r="B1859" s="114"/>
      <c r="C1859" s="115"/>
      <c r="D1859" s="116"/>
      <c r="E1859" s="117"/>
      <c r="F1859" s="118"/>
      <c r="G1859" s="105" t="str">
        <f t="shared" si="57"/>
        <v/>
      </c>
      <c r="H1859" s="117"/>
      <c r="I1859" s="122"/>
      <c r="J1859" s="165"/>
      <c r="K1859" s="122"/>
      <c r="L1859" s="120"/>
      <c r="M1859" s="120"/>
      <c r="N1859" s="123"/>
      <c r="O1859" s="122"/>
    </row>
    <row r="1860" spans="1:15" s="166" customFormat="1" x14ac:dyDescent="0.3">
      <c r="A1860" s="113">
        <f t="shared" si="56"/>
        <v>1851</v>
      </c>
      <c r="B1860" s="114"/>
      <c r="C1860" s="115"/>
      <c r="D1860" s="116"/>
      <c r="E1860" s="117"/>
      <c r="F1860" s="118"/>
      <c r="G1860" s="105" t="str">
        <f t="shared" si="57"/>
        <v/>
      </c>
      <c r="H1860" s="117"/>
      <c r="I1860" s="122"/>
      <c r="J1860" s="165"/>
      <c r="K1860" s="122"/>
      <c r="L1860" s="120"/>
      <c r="M1860" s="120"/>
      <c r="N1860" s="123"/>
      <c r="O1860" s="122"/>
    </row>
    <row r="1861" spans="1:15" s="166" customFormat="1" x14ac:dyDescent="0.3">
      <c r="A1861" s="113">
        <f t="shared" si="56"/>
        <v>1852</v>
      </c>
      <c r="B1861" s="114"/>
      <c r="C1861" s="115"/>
      <c r="D1861" s="116"/>
      <c r="E1861" s="117"/>
      <c r="F1861" s="118"/>
      <c r="G1861" s="105" t="str">
        <f t="shared" si="57"/>
        <v/>
      </c>
      <c r="H1861" s="117"/>
      <c r="I1861" s="122"/>
      <c r="J1861" s="165"/>
      <c r="K1861" s="122"/>
      <c r="L1861" s="120"/>
      <c r="M1861" s="120"/>
      <c r="N1861" s="123"/>
      <c r="O1861" s="122"/>
    </row>
    <row r="1862" spans="1:15" s="166" customFormat="1" x14ac:dyDescent="0.3">
      <c r="A1862" s="113">
        <f t="shared" si="56"/>
        <v>1853</v>
      </c>
      <c r="B1862" s="114"/>
      <c r="C1862" s="115"/>
      <c r="D1862" s="116"/>
      <c r="E1862" s="117"/>
      <c r="F1862" s="118"/>
      <c r="G1862" s="105" t="str">
        <f t="shared" si="57"/>
        <v/>
      </c>
      <c r="H1862" s="117"/>
      <c r="I1862" s="122"/>
      <c r="J1862" s="165"/>
      <c r="K1862" s="122"/>
      <c r="L1862" s="120"/>
      <c r="M1862" s="120"/>
      <c r="N1862" s="123"/>
      <c r="O1862" s="109"/>
    </row>
    <row r="1863" spans="1:15" s="166" customFormat="1" x14ac:dyDescent="0.3">
      <c r="A1863" s="113">
        <f t="shared" si="56"/>
        <v>1854</v>
      </c>
      <c r="B1863" s="114"/>
      <c r="C1863" s="115"/>
      <c r="D1863" s="116"/>
      <c r="E1863" s="117"/>
      <c r="F1863" s="118"/>
      <c r="G1863" s="105" t="str">
        <f t="shared" si="57"/>
        <v/>
      </c>
      <c r="H1863" s="117"/>
      <c r="I1863" s="122"/>
      <c r="J1863" s="165"/>
      <c r="K1863" s="122"/>
      <c r="L1863" s="120"/>
      <c r="M1863" s="120"/>
      <c r="N1863" s="123"/>
      <c r="O1863" s="109"/>
    </row>
    <row r="1864" spans="1:15" s="166" customFormat="1" x14ac:dyDescent="0.3">
      <c r="A1864" s="113">
        <f t="shared" si="56"/>
        <v>1855</v>
      </c>
      <c r="B1864" s="114"/>
      <c r="C1864" s="115"/>
      <c r="D1864" s="116"/>
      <c r="E1864" s="117"/>
      <c r="F1864" s="118"/>
      <c r="G1864" s="105" t="str">
        <f t="shared" si="57"/>
        <v/>
      </c>
      <c r="H1864" s="117"/>
      <c r="I1864" s="122"/>
      <c r="J1864" s="165"/>
      <c r="K1864" s="122"/>
      <c r="L1864" s="120"/>
      <c r="M1864" s="120"/>
      <c r="N1864" s="123"/>
      <c r="O1864" s="109"/>
    </row>
    <row r="1865" spans="1:15" s="166" customFormat="1" x14ac:dyDescent="0.3">
      <c r="A1865" s="113">
        <f t="shared" si="56"/>
        <v>1856</v>
      </c>
      <c r="B1865" s="114"/>
      <c r="C1865" s="115"/>
      <c r="D1865" s="116"/>
      <c r="E1865" s="117"/>
      <c r="F1865" s="118"/>
      <c r="G1865" s="105" t="str">
        <f t="shared" si="57"/>
        <v/>
      </c>
      <c r="H1865" s="117"/>
      <c r="I1865" s="122"/>
      <c r="J1865" s="165"/>
      <c r="K1865" s="122"/>
      <c r="L1865" s="120"/>
      <c r="M1865" s="120"/>
      <c r="N1865" s="123"/>
      <c r="O1865" s="122"/>
    </row>
    <row r="1866" spans="1:15" s="166" customFormat="1" x14ac:dyDescent="0.3">
      <c r="A1866" s="113">
        <f t="shared" si="56"/>
        <v>1857</v>
      </c>
      <c r="B1866" s="114"/>
      <c r="C1866" s="115"/>
      <c r="D1866" s="116"/>
      <c r="E1866" s="117"/>
      <c r="F1866" s="118"/>
      <c r="G1866" s="105" t="str">
        <f t="shared" si="57"/>
        <v/>
      </c>
      <c r="H1866" s="117"/>
      <c r="I1866" s="122"/>
      <c r="J1866" s="165"/>
      <c r="K1866" s="122"/>
      <c r="L1866" s="120"/>
      <c r="M1866" s="120"/>
      <c r="N1866" s="123"/>
      <c r="O1866" s="122"/>
    </row>
    <row r="1867" spans="1:15" s="166" customFormat="1" x14ac:dyDescent="0.3">
      <c r="A1867" s="113">
        <f t="shared" ref="A1867:A1930" si="58">A1866+1</f>
        <v>1858</v>
      </c>
      <c r="B1867" s="114"/>
      <c r="C1867" s="115"/>
      <c r="D1867" s="116"/>
      <c r="E1867" s="117"/>
      <c r="F1867" s="118"/>
      <c r="G1867" s="105" t="str">
        <f t="shared" ref="G1867:G1930" si="59">IF(E1867&lt;&gt;"",IF(D1867&lt;&gt;"",D1867&amp;"-"&amp;E1867&amp;"-"&amp;TEXT(F1867,"000"),E1867&amp;"-"&amp;TEXT(F1867,"000")),"")</f>
        <v/>
      </c>
      <c r="H1867" s="117"/>
      <c r="I1867" s="122"/>
      <c r="J1867" s="165"/>
      <c r="K1867" s="122"/>
      <c r="L1867" s="120"/>
      <c r="M1867" s="120"/>
      <c r="N1867" s="123"/>
      <c r="O1867" s="109"/>
    </row>
    <row r="1868" spans="1:15" s="166" customFormat="1" x14ac:dyDescent="0.3">
      <c r="A1868" s="113">
        <f t="shared" si="58"/>
        <v>1859</v>
      </c>
      <c r="B1868" s="114"/>
      <c r="C1868" s="115"/>
      <c r="D1868" s="116"/>
      <c r="E1868" s="117"/>
      <c r="F1868" s="118"/>
      <c r="G1868" s="105" t="str">
        <f t="shared" si="59"/>
        <v/>
      </c>
      <c r="H1868" s="117"/>
      <c r="I1868" s="122"/>
      <c r="J1868" s="165"/>
      <c r="K1868" s="122"/>
      <c r="L1868" s="120"/>
      <c r="M1868" s="120"/>
      <c r="N1868" s="123"/>
      <c r="O1868" s="109"/>
    </row>
    <row r="1869" spans="1:15" s="166" customFormat="1" x14ac:dyDescent="0.3">
      <c r="A1869" s="113">
        <f t="shared" si="58"/>
        <v>1860</v>
      </c>
      <c r="B1869" s="114"/>
      <c r="C1869" s="115"/>
      <c r="D1869" s="116"/>
      <c r="E1869" s="117"/>
      <c r="F1869" s="118"/>
      <c r="G1869" s="105" t="str">
        <f t="shared" si="59"/>
        <v/>
      </c>
      <c r="H1869" s="117"/>
      <c r="I1869" s="122"/>
      <c r="J1869" s="165"/>
      <c r="K1869" s="122"/>
      <c r="L1869" s="120"/>
      <c r="M1869" s="120"/>
      <c r="N1869" s="123"/>
      <c r="O1869" s="109"/>
    </row>
    <row r="1870" spans="1:15" s="166" customFormat="1" x14ac:dyDescent="0.3">
      <c r="A1870" s="113">
        <f t="shared" si="58"/>
        <v>1861</v>
      </c>
      <c r="B1870" s="114"/>
      <c r="C1870" s="115"/>
      <c r="D1870" s="116"/>
      <c r="E1870" s="117"/>
      <c r="F1870" s="118"/>
      <c r="G1870" s="105" t="str">
        <f t="shared" si="59"/>
        <v/>
      </c>
      <c r="H1870" s="117"/>
      <c r="I1870" s="122"/>
      <c r="J1870" s="165"/>
      <c r="K1870" s="122"/>
      <c r="L1870" s="120"/>
      <c r="M1870" s="120"/>
      <c r="N1870" s="123"/>
      <c r="O1870" s="109"/>
    </row>
    <row r="1871" spans="1:15" s="166" customFormat="1" x14ac:dyDescent="0.3">
      <c r="A1871" s="113">
        <f t="shared" si="58"/>
        <v>1862</v>
      </c>
      <c r="B1871" s="114"/>
      <c r="C1871" s="115"/>
      <c r="D1871" s="116"/>
      <c r="E1871" s="117"/>
      <c r="F1871" s="118"/>
      <c r="G1871" s="105" t="str">
        <f t="shared" si="59"/>
        <v/>
      </c>
      <c r="H1871" s="117"/>
      <c r="I1871" s="122"/>
      <c r="J1871" s="165"/>
      <c r="K1871" s="122"/>
      <c r="L1871" s="120"/>
      <c r="M1871" s="120"/>
      <c r="N1871" s="123"/>
      <c r="O1871" s="109"/>
    </row>
    <row r="1872" spans="1:15" s="166" customFormat="1" x14ac:dyDescent="0.3">
      <c r="A1872" s="113">
        <f t="shared" si="58"/>
        <v>1863</v>
      </c>
      <c r="B1872" s="114"/>
      <c r="C1872" s="115"/>
      <c r="D1872" s="116"/>
      <c r="E1872" s="117"/>
      <c r="F1872" s="118"/>
      <c r="G1872" s="105" t="str">
        <f t="shared" si="59"/>
        <v/>
      </c>
      <c r="H1872" s="117"/>
      <c r="I1872" s="122"/>
      <c r="J1872" s="165"/>
      <c r="K1872" s="122"/>
      <c r="L1872" s="120"/>
      <c r="M1872" s="120"/>
      <c r="N1872" s="123"/>
      <c r="O1872" s="109"/>
    </row>
    <row r="1873" spans="1:15" s="166" customFormat="1" x14ac:dyDescent="0.3">
      <c r="A1873" s="113">
        <f t="shared" si="58"/>
        <v>1864</v>
      </c>
      <c r="B1873" s="114"/>
      <c r="C1873" s="115"/>
      <c r="D1873" s="116"/>
      <c r="E1873" s="117"/>
      <c r="F1873" s="118"/>
      <c r="G1873" s="105" t="str">
        <f t="shared" si="59"/>
        <v/>
      </c>
      <c r="H1873" s="117"/>
      <c r="I1873" s="122"/>
      <c r="J1873" s="165"/>
      <c r="K1873" s="122"/>
      <c r="L1873" s="120"/>
      <c r="M1873" s="120"/>
      <c r="N1873" s="123"/>
      <c r="O1873" s="122"/>
    </row>
    <row r="1874" spans="1:15" s="166" customFormat="1" x14ac:dyDescent="0.3">
      <c r="A1874" s="113">
        <f t="shared" si="58"/>
        <v>1865</v>
      </c>
      <c r="B1874" s="114"/>
      <c r="C1874" s="115"/>
      <c r="D1874" s="116"/>
      <c r="E1874" s="117"/>
      <c r="F1874" s="118"/>
      <c r="G1874" s="105" t="str">
        <f t="shared" si="59"/>
        <v/>
      </c>
      <c r="H1874" s="117"/>
      <c r="I1874" s="122"/>
      <c r="J1874" s="165"/>
      <c r="K1874" s="122"/>
      <c r="L1874" s="120"/>
      <c r="M1874" s="120"/>
      <c r="N1874" s="123"/>
      <c r="O1874" s="109"/>
    </row>
    <row r="1875" spans="1:15" s="166" customFormat="1" x14ac:dyDescent="0.3">
      <c r="A1875" s="113">
        <f t="shared" si="58"/>
        <v>1866</v>
      </c>
      <c r="B1875" s="114"/>
      <c r="C1875" s="115"/>
      <c r="D1875" s="116"/>
      <c r="E1875" s="117"/>
      <c r="F1875" s="118"/>
      <c r="G1875" s="105" t="str">
        <f t="shared" si="59"/>
        <v/>
      </c>
      <c r="H1875" s="117"/>
      <c r="I1875" s="122"/>
      <c r="J1875" s="165"/>
      <c r="K1875" s="122"/>
      <c r="L1875" s="120"/>
      <c r="M1875" s="120"/>
      <c r="N1875" s="123"/>
      <c r="O1875" s="122"/>
    </row>
    <row r="1876" spans="1:15" s="166" customFormat="1" x14ac:dyDescent="0.3">
      <c r="A1876" s="113">
        <f t="shared" si="58"/>
        <v>1867</v>
      </c>
      <c r="B1876" s="114"/>
      <c r="C1876" s="115"/>
      <c r="D1876" s="116"/>
      <c r="E1876" s="117"/>
      <c r="F1876" s="118"/>
      <c r="G1876" s="105" t="str">
        <f t="shared" si="59"/>
        <v/>
      </c>
      <c r="H1876" s="117"/>
      <c r="I1876" s="122"/>
      <c r="J1876" s="165"/>
      <c r="K1876" s="122"/>
      <c r="L1876" s="120"/>
      <c r="M1876" s="120"/>
      <c r="N1876" s="123"/>
      <c r="O1876" s="109"/>
    </row>
    <row r="1877" spans="1:15" s="166" customFormat="1" x14ac:dyDescent="0.3">
      <c r="A1877" s="113">
        <f t="shared" si="58"/>
        <v>1868</v>
      </c>
      <c r="B1877" s="114"/>
      <c r="C1877" s="115"/>
      <c r="D1877" s="116"/>
      <c r="E1877" s="117"/>
      <c r="F1877" s="118"/>
      <c r="G1877" s="105" t="str">
        <f t="shared" si="59"/>
        <v/>
      </c>
      <c r="H1877" s="117"/>
      <c r="I1877" s="122"/>
      <c r="J1877" s="165"/>
      <c r="K1877" s="122"/>
      <c r="L1877" s="120"/>
      <c r="M1877" s="120"/>
      <c r="N1877" s="123"/>
      <c r="O1877" s="122"/>
    </row>
    <row r="1878" spans="1:15" s="166" customFormat="1" x14ac:dyDescent="0.3">
      <c r="A1878" s="113">
        <f t="shared" si="58"/>
        <v>1869</v>
      </c>
      <c r="B1878" s="114"/>
      <c r="C1878" s="115"/>
      <c r="D1878" s="116"/>
      <c r="E1878" s="117"/>
      <c r="F1878" s="118"/>
      <c r="G1878" s="105" t="str">
        <f t="shared" si="59"/>
        <v/>
      </c>
      <c r="H1878" s="117"/>
      <c r="I1878" s="122"/>
      <c r="J1878" s="165"/>
      <c r="K1878" s="122"/>
      <c r="L1878" s="120"/>
      <c r="M1878" s="120"/>
      <c r="N1878" s="123"/>
      <c r="O1878" s="122"/>
    </row>
    <row r="1879" spans="1:15" s="166" customFormat="1" x14ac:dyDescent="0.3">
      <c r="A1879" s="113">
        <f t="shared" si="58"/>
        <v>1870</v>
      </c>
      <c r="B1879" s="114"/>
      <c r="C1879" s="115"/>
      <c r="D1879" s="116"/>
      <c r="E1879" s="117"/>
      <c r="F1879" s="118"/>
      <c r="G1879" s="105" t="str">
        <f t="shared" si="59"/>
        <v/>
      </c>
      <c r="H1879" s="117"/>
      <c r="I1879" s="122"/>
      <c r="J1879" s="165"/>
      <c r="K1879" s="122"/>
      <c r="L1879" s="120"/>
      <c r="M1879" s="120"/>
      <c r="N1879" s="123"/>
      <c r="O1879" s="109"/>
    </row>
    <row r="1880" spans="1:15" s="166" customFormat="1" x14ac:dyDescent="0.3">
      <c r="A1880" s="113">
        <f t="shared" si="58"/>
        <v>1871</v>
      </c>
      <c r="B1880" s="114"/>
      <c r="C1880" s="115"/>
      <c r="D1880" s="116"/>
      <c r="E1880" s="117"/>
      <c r="F1880" s="118"/>
      <c r="G1880" s="105" t="str">
        <f t="shared" si="59"/>
        <v/>
      </c>
      <c r="H1880" s="117"/>
      <c r="I1880" s="122"/>
      <c r="J1880" s="165"/>
      <c r="K1880" s="122"/>
      <c r="L1880" s="120"/>
      <c r="M1880" s="120"/>
      <c r="N1880" s="123"/>
      <c r="O1880" s="109"/>
    </row>
    <row r="1881" spans="1:15" s="166" customFormat="1" x14ac:dyDescent="0.3">
      <c r="A1881" s="113">
        <f t="shared" si="58"/>
        <v>1872</v>
      </c>
      <c r="B1881" s="114"/>
      <c r="C1881" s="115"/>
      <c r="D1881" s="116"/>
      <c r="E1881" s="117"/>
      <c r="F1881" s="118"/>
      <c r="G1881" s="105" t="str">
        <f t="shared" si="59"/>
        <v/>
      </c>
      <c r="H1881" s="117"/>
      <c r="I1881" s="122"/>
      <c r="J1881" s="165"/>
      <c r="K1881" s="122"/>
      <c r="L1881" s="120"/>
      <c r="M1881" s="120"/>
      <c r="N1881" s="123"/>
      <c r="O1881" s="109"/>
    </row>
    <row r="1882" spans="1:15" s="166" customFormat="1" x14ac:dyDescent="0.3">
      <c r="A1882" s="113">
        <f t="shared" si="58"/>
        <v>1873</v>
      </c>
      <c r="B1882" s="114"/>
      <c r="C1882" s="115"/>
      <c r="D1882" s="116"/>
      <c r="E1882" s="117"/>
      <c r="F1882" s="118"/>
      <c r="G1882" s="105" t="str">
        <f t="shared" si="59"/>
        <v/>
      </c>
      <c r="H1882" s="117"/>
      <c r="I1882" s="122"/>
      <c r="J1882" s="165"/>
      <c r="K1882" s="122"/>
      <c r="L1882" s="120"/>
      <c r="M1882" s="120"/>
      <c r="N1882" s="123"/>
      <c r="O1882" s="109"/>
    </row>
    <row r="1883" spans="1:15" s="166" customFormat="1" x14ac:dyDescent="0.3">
      <c r="A1883" s="113">
        <f t="shared" si="58"/>
        <v>1874</v>
      </c>
      <c r="B1883" s="114"/>
      <c r="C1883" s="115"/>
      <c r="D1883" s="116"/>
      <c r="E1883" s="117"/>
      <c r="F1883" s="118"/>
      <c r="G1883" s="105" t="str">
        <f t="shared" si="59"/>
        <v/>
      </c>
      <c r="H1883" s="117"/>
      <c r="I1883" s="122"/>
      <c r="J1883" s="165"/>
      <c r="K1883" s="122"/>
      <c r="L1883" s="120"/>
      <c r="M1883" s="120"/>
      <c r="N1883" s="123"/>
      <c r="O1883" s="109"/>
    </row>
    <row r="1884" spans="1:15" s="166" customFormat="1" x14ac:dyDescent="0.3">
      <c r="A1884" s="113">
        <f t="shared" si="58"/>
        <v>1875</v>
      </c>
      <c r="B1884" s="114"/>
      <c r="C1884" s="115"/>
      <c r="D1884" s="116"/>
      <c r="E1884" s="117"/>
      <c r="F1884" s="118"/>
      <c r="G1884" s="105" t="str">
        <f t="shared" si="59"/>
        <v/>
      </c>
      <c r="H1884" s="117"/>
      <c r="I1884" s="122"/>
      <c r="J1884" s="165"/>
      <c r="K1884" s="122"/>
      <c r="L1884" s="120"/>
      <c r="M1884" s="120"/>
      <c r="N1884" s="123"/>
      <c r="O1884" s="122"/>
    </row>
    <row r="1885" spans="1:15" s="166" customFormat="1" x14ac:dyDescent="0.3">
      <c r="A1885" s="113">
        <f t="shared" si="58"/>
        <v>1876</v>
      </c>
      <c r="B1885" s="114"/>
      <c r="C1885" s="115"/>
      <c r="D1885" s="116"/>
      <c r="E1885" s="117"/>
      <c r="F1885" s="118"/>
      <c r="G1885" s="105" t="str">
        <f t="shared" si="59"/>
        <v/>
      </c>
      <c r="H1885" s="117"/>
      <c r="I1885" s="122"/>
      <c r="J1885" s="165"/>
      <c r="K1885" s="122"/>
      <c r="L1885" s="120"/>
      <c r="M1885" s="120"/>
      <c r="N1885" s="123"/>
      <c r="O1885" s="122"/>
    </row>
    <row r="1886" spans="1:15" s="166" customFormat="1" x14ac:dyDescent="0.3">
      <c r="A1886" s="113">
        <f t="shared" si="58"/>
        <v>1877</v>
      </c>
      <c r="B1886" s="114"/>
      <c r="C1886" s="115"/>
      <c r="D1886" s="116"/>
      <c r="E1886" s="117"/>
      <c r="F1886" s="118"/>
      <c r="G1886" s="105" t="str">
        <f t="shared" si="59"/>
        <v/>
      </c>
      <c r="H1886" s="117"/>
      <c r="I1886" s="122"/>
      <c r="J1886" s="165"/>
      <c r="K1886" s="122"/>
      <c r="L1886" s="120"/>
      <c r="M1886" s="120"/>
      <c r="N1886" s="123"/>
      <c r="O1886" s="122"/>
    </row>
    <row r="1887" spans="1:15" s="166" customFormat="1" x14ac:dyDescent="0.3">
      <c r="A1887" s="113">
        <f t="shared" si="58"/>
        <v>1878</v>
      </c>
      <c r="B1887" s="114"/>
      <c r="C1887" s="115"/>
      <c r="D1887" s="116"/>
      <c r="E1887" s="117"/>
      <c r="F1887" s="118"/>
      <c r="G1887" s="105" t="str">
        <f t="shared" si="59"/>
        <v/>
      </c>
      <c r="H1887" s="117"/>
      <c r="I1887" s="122"/>
      <c r="J1887" s="165"/>
      <c r="K1887" s="122"/>
      <c r="L1887" s="120"/>
      <c r="M1887" s="120"/>
      <c r="N1887" s="123"/>
      <c r="O1887" s="122"/>
    </row>
    <row r="1888" spans="1:15" s="166" customFormat="1" x14ac:dyDescent="0.3">
      <c r="A1888" s="113">
        <f t="shared" si="58"/>
        <v>1879</v>
      </c>
      <c r="B1888" s="114"/>
      <c r="C1888" s="115"/>
      <c r="D1888" s="116"/>
      <c r="E1888" s="117"/>
      <c r="F1888" s="118"/>
      <c r="G1888" s="105" t="str">
        <f t="shared" si="59"/>
        <v/>
      </c>
      <c r="H1888" s="117"/>
      <c r="I1888" s="122"/>
      <c r="J1888" s="165"/>
      <c r="K1888" s="122"/>
      <c r="L1888" s="120"/>
      <c r="M1888" s="120"/>
      <c r="N1888" s="123"/>
      <c r="O1888" s="122"/>
    </row>
    <row r="1889" spans="1:15" s="166" customFormat="1" x14ac:dyDescent="0.3">
      <c r="A1889" s="113">
        <f t="shared" si="58"/>
        <v>1880</v>
      </c>
      <c r="B1889" s="114"/>
      <c r="C1889" s="115"/>
      <c r="D1889" s="116"/>
      <c r="E1889" s="117"/>
      <c r="F1889" s="118"/>
      <c r="G1889" s="105" t="str">
        <f t="shared" si="59"/>
        <v/>
      </c>
      <c r="H1889" s="117"/>
      <c r="I1889" s="122"/>
      <c r="J1889" s="165"/>
      <c r="K1889" s="122"/>
      <c r="L1889" s="120"/>
      <c r="M1889" s="120"/>
      <c r="N1889" s="123"/>
      <c r="O1889" s="122"/>
    </row>
    <row r="1890" spans="1:15" s="166" customFormat="1" x14ac:dyDescent="0.3">
      <c r="A1890" s="113">
        <f t="shared" si="58"/>
        <v>1881</v>
      </c>
      <c r="B1890" s="114"/>
      <c r="C1890" s="115"/>
      <c r="D1890" s="116"/>
      <c r="E1890" s="117"/>
      <c r="F1890" s="118"/>
      <c r="G1890" s="105" t="str">
        <f t="shared" si="59"/>
        <v/>
      </c>
      <c r="H1890" s="117"/>
      <c r="I1890" s="122"/>
      <c r="J1890" s="165"/>
      <c r="K1890" s="122"/>
      <c r="L1890" s="120"/>
      <c r="M1890" s="120"/>
      <c r="N1890" s="123"/>
      <c r="O1890" s="122"/>
    </row>
    <row r="1891" spans="1:15" s="166" customFormat="1" x14ac:dyDescent="0.3">
      <c r="A1891" s="113">
        <f t="shared" si="58"/>
        <v>1882</v>
      </c>
      <c r="B1891" s="114"/>
      <c r="C1891" s="115"/>
      <c r="D1891" s="116"/>
      <c r="E1891" s="117"/>
      <c r="F1891" s="118"/>
      <c r="G1891" s="105" t="str">
        <f t="shared" si="59"/>
        <v/>
      </c>
      <c r="H1891" s="117"/>
      <c r="I1891" s="122"/>
      <c r="J1891" s="165"/>
      <c r="K1891" s="122"/>
      <c r="L1891" s="120"/>
      <c r="M1891" s="120"/>
      <c r="N1891" s="123"/>
      <c r="O1891" s="122"/>
    </row>
    <row r="1892" spans="1:15" s="166" customFormat="1" x14ac:dyDescent="0.3">
      <c r="A1892" s="113">
        <f t="shared" si="58"/>
        <v>1883</v>
      </c>
      <c r="B1892" s="114"/>
      <c r="C1892" s="115"/>
      <c r="D1892" s="116"/>
      <c r="E1892" s="117"/>
      <c r="F1892" s="118"/>
      <c r="G1892" s="105" t="str">
        <f t="shared" si="59"/>
        <v/>
      </c>
      <c r="H1892" s="117"/>
      <c r="I1892" s="122"/>
      <c r="J1892" s="165"/>
      <c r="K1892" s="122"/>
      <c r="L1892" s="120"/>
      <c r="M1892" s="120"/>
      <c r="N1892" s="123"/>
      <c r="O1892" s="109"/>
    </row>
    <row r="1893" spans="1:15" s="166" customFormat="1" x14ac:dyDescent="0.3">
      <c r="A1893" s="113">
        <f t="shared" si="58"/>
        <v>1884</v>
      </c>
      <c r="B1893" s="114"/>
      <c r="C1893" s="115"/>
      <c r="D1893" s="116"/>
      <c r="E1893" s="117"/>
      <c r="F1893" s="118"/>
      <c r="G1893" s="105" t="str">
        <f t="shared" si="59"/>
        <v/>
      </c>
      <c r="H1893" s="117"/>
      <c r="I1893" s="122"/>
      <c r="J1893" s="165"/>
      <c r="K1893" s="122"/>
      <c r="L1893" s="120"/>
      <c r="M1893" s="120"/>
      <c r="N1893" s="123"/>
      <c r="O1893" s="109"/>
    </row>
    <row r="1894" spans="1:15" s="166" customFormat="1" x14ac:dyDescent="0.3">
      <c r="A1894" s="113">
        <f t="shared" si="58"/>
        <v>1885</v>
      </c>
      <c r="B1894" s="114"/>
      <c r="C1894" s="115"/>
      <c r="D1894" s="116"/>
      <c r="E1894" s="117"/>
      <c r="F1894" s="118"/>
      <c r="G1894" s="105" t="str">
        <f t="shared" si="59"/>
        <v/>
      </c>
      <c r="H1894" s="117"/>
      <c r="I1894" s="122"/>
      <c r="J1894" s="165"/>
      <c r="K1894" s="122"/>
      <c r="L1894" s="120"/>
      <c r="M1894" s="120"/>
      <c r="N1894" s="123"/>
      <c r="O1894" s="109"/>
    </row>
    <row r="1895" spans="1:15" s="166" customFormat="1" x14ac:dyDescent="0.3">
      <c r="A1895" s="113">
        <f t="shared" si="58"/>
        <v>1886</v>
      </c>
      <c r="B1895" s="114"/>
      <c r="C1895" s="115"/>
      <c r="D1895" s="116"/>
      <c r="E1895" s="117"/>
      <c r="F1895" s="118"/>
      <c r="G1895" s="105" t="str">
        <f t="shared" si="59"/>
        <v/>
      </c>
      <c r="H1895" s="117"/>
      <c r="I1895" s="122"/>
      <c r="J1895" s="165"/>
      <c r="K1895" s="122"/>
      <c r="L1895" s="120"/>
      <c r="M1895" s="120"/>
      <c r="N1895" s="123"/>
      <c r="O1895" s="122"/>
    </row>
    <row r="1896" spans="1:15" s="166" customFormat="1" x14ac:dyDescent="0.3">
      <c r="A1896" s="113">
        <f t="shared" si="58"/>
        <v>1887</v>
      </c>
      <c r="B1896" s="114"/>
      <c r="C1896" s="115"/>
      <c r="D1896" s="116"/>
      <c r="E1896" s="117"/>
      <c r="F1896" s="118"/>
      <c r="G1896" s="105" t="str">
        <f t="shared" si="59"/>
        <v/>
      </c>
      <c r="H1896" s="117"/>
      <c r="I1896" s="122"/>
      <c r="J1896" s="165"/>
      <c r="K1896" s="122"/>
      <c r="L1896" s="120"/>
      <c r="M1896" s="120"/>
      <c r="N1896" s="123"/>
      <c r="O1896" s="122"/>
    </row>
    <row r="1897" spans="1:15" s="166" customFormat="1" x14ac:dyDescent="0.3">
      <c r="A1897" s="113">
        <f t="shared" si="58"/>
        <v>1888</v>
      </c>
      <c r="B1897" s="114"/>
      <c r="C1897" s="115"/>
      <c r="D1897" s="116"/>
      <c r="E1897" s="117"/>
      <c r="F1897" s="118"/>
      <c r="G1897" s="105" t="str">
        <f t="shared" si="59"/>
        <v/>
      </c>
      <c r="H1897" s="117"/>
      <c r="I1897" s="122"/>
      <c r="J1897" s="165"/>
      <c r="K1897" s="122"/>
      <c r="L1897" s="120"/>
      <c r="M1897" s="120"/>
      <c r="N1897" s="123"/>
      <c r="O1897" s="122"/>
    </row>
    <row r="1898" spans="1:15" s="166" customFormat="1" x14ac:dyDescent="0.3">
      <c r="A1898" s="113">
        <f t="shared" si="58"/>
        <v>1889</v>
      </c>
      <c r="B1898" s="114"/>
      <c r="C1898" s="115"/>
      <c r="D1898" s="116"/>
      <c r="E1898" s="117"/>
      <c r="F1898" s="118"/>
      <c r="G1898" s="105" t="str">
        <f t="shared" si="59"/>
        <v/>
      </c>
      <c r="H1898" s="117"/>
      <c r="I1898" s="122"/>
      <c r="J1898" s="165"/>
      <c r="K1898" s="122"/>
      <c r="L1898" s="120"/>
      <c r="M1898" s="120"/>
      <c r="N1898" s="123"/>
      <c r="O1898" s="122"/>
    </row>
    <row r="1899" spans="1:15" s="166" customFormat="1" x14ac:dyDescent="0.3">
      <c r="A1899" s="113">
        <f t="shared" si="58"/>
        <v>1890</v>
      </c>
      <c r="B1899" s="114"/>
      <c r="C1899" s="115"/>
      <c r="D1899" s="116"/>
      <c r="E1899" s="117"/>
      <c r="F1899" s="118"/>
      <c r="G1899" s="105" t="str">
        <f t="shared" si="59"/>
        <v/>
      </c>
      <c r="H1899" s="117"/>
      <c r="I1899" s="122"/>
      <c r="J1899" s="165"/>
      <c r="K1899" s="122"/>
      <c r="L1899" s="120"/>
      <c r="M1899" s="120"/>
      <c r="N1899" s="123"/>
      <c r="O1899" s="122"/>
    </row>
    <row r="1900" spans="1:15" s="166" customFormat="1" x14ac:dyDescent="0.3">
      <c r="A1900" s="113">
        <f t="shared" si="58"/>
        <v>1891</v>
      </c>
      <c r="B1900" s="114"/>
      <c r="C1900" s="115"/>
      <c r="D1900" s="116"/>
      <c r="E1900" s="117"/>
      <c r="F1900" s="118"/>
      <c r="G1900" s="105" t="str">
        <f t="shared" si="59"/>
        <v/>
      </c>
      <c r="H1900" s="117"/>
      <c r="I1900" s="122"/>
      <c r="J1900" s="165"/>
      <c r="K1900" s="122"/>
      <c r="L1900" s="120"/>
      <c r="M1900" s="120"/>
      <c r="N1900" s="123"/>
      <c r="O1900" s="109"/>
    </row>
    <row r="1901" spans="1:15" s="166" customFormat="1" x14ac:dyDescent="0.3">
      <c r="A1901" s="113">
        <f t="shared" si="58"/>
        <v>1892</v>
      </c>
      <c r="B1901" s="114"/>
      <c r="C1901" s="115"/>
      <c r="D1901" s="116"/>
      <c r="E1901" s="117"/>
      <c r="F1901" s="118"/>
      <c r="G1901" s="105" t="str">
        <f t="shared" si="59"/>
        <v/>
      </c>
      <c r="H1901" s="117"/>
      <c r="I1901" s="122"/>
      <c r="J1901" s="165"/>
      <c r="K1901" s="122"/>
      <c r="L1901" s="120"/>
      <c r="M1901" s="120"/>
      <c r="N1901" s="123"/>
      <c r="O1901" s="122"/>
    </row>
    <row r="1902" spans="1:15" s="166" customFormat="1" x14ac:dyDescent="0.3">
      <c r="A1902" s="113">
        <f t="shared" si="58"/>
        <v>1893</v>
      </c>
      <c r="B1902" s="114"/>
      <c r="C1902" s="115"/>
      <c r="D1902" s="116"/>
      <c r="E1902" s="117"/>
      <c r="F1902" s="118"/>
      <c r="G1902" s="105" t="str">
        <f t="shared" si="59"/>
        <v/>
      </c>
      <c r="H1902" s="117"/>
      <c r="I1902" s="122"/>
      <c r="J1902" s="165"/>
      <c r="K1902" s="122"/>
      <c r="L1902" s="120"/>
      <c r="M1902" s="120"/>
      <c r="N1902" s="123"/>
      <c r="O1902" s="109"/>
    </row>
    <row r="1903" spans="1:15" s="166" customFormat="1" x14ac:dyDescent="0.3">
      <c r="A1903" s="113">
        <f t="shared" si="58"/>
        <v>1894</v>
      </c>
      <c r="B1903" s="114"/>
      <c r="C1903" s="115"/>
      <c r="D1903" s="116"/>
      <c r="E1903" s="117"/>
      <c r="F1903" s="118"/>
      <c r="G1903" s="105" t="str">
        <f t="shared" si="59"/>
        <v/>
      </c>
      <c r="H1903" s="117"/>
      <c r="I1903" s="122"/>
      <c r="J1903" s="165"/>
      <c r="K1903" s="122"/>
      <c r="L1903" s="120"/>
      <c r="M1903" s="120"/>
      <c r="N1903" s="123"/>
      <c r="O1903" s="109"/>
    </row>
    <row r="1904" spans="1:15" s="166" customFormat="1" x14ac:dyDescent="0.3">
      <c r="A1904" s="113">
        <f t="shared" si="58"/>
        <v>1895</v>
      </c>
      <c r="B1904" s="114"/>
      <c r="C1904" s="115"/>
      <c r="D1904" s="116"/>
      <c r="E1904" s="117"/>
      <c r="F1904" s="118"/>
      <c r="G1904" s="105" t="str">
        <f t="shared" si="59"/>
        <v/>
      </c>
      <c r="H1904" s="117"/>
      <c r="I1904" s="122"/>
      <c r="J1904" s="165"/>
      <c r="K1904" s="122"/>
      <c r="L1904" s="120"/>
      <c r="M1904" s="120"/>
      <c r="N1904" s="123"/>
      <c r="O1904" s="109"/>
    </row>
    <row r="1905" spans="1:15" s="166" customFormat="1" x14ac:dyDescent="0.3">
      <c r="A1905" s="113">
        <f t="shared" si="58"/>
        <v>1896</v>
      </c>
      <c r="B1905" s="114"/>
      <c r="C1905" s="115"/>
      <c r="D1905" s="116"/>
      <c r="E1905" s="117"/>
      <c r="F1905" s="118"/>
      <c r="G1905" s="105" t="str">
        <f t="shared" si="59"/>
        <v/>
      </c>
      <c r="H1905" s="117"/>
      <c r="I1905" s="122"/>
      <c r="J1905" s="165"/>
      <c r="K1905" s="122"/>
      <c r="L1905" s="120"/>
      <c r="M1905" s="120"/>
      <c r="N1905" s="123"/>
      <c r="O1905" s="109"/>
    </row>
    <row r="1906" spans="1:15" s="166" customFormat="1" x14ac:dyDescent="0.3">
      <c r="A1906" s="113">
        <f t="shared" si="58"/>
        <v>1897</v>
      </c>
      <c r="B1906" s="114"/>
      <c r="C1906" s="115"/>
      <c r="D1906" s="116"/>
      <c r="E1906" s="117"/>
      <c r="F1906" s="118"/>
      <c r="G1906" s="105" t="str">
        <f t="shared" si="59"/>
        <v/>
      </c>
      <c r="H1906" s="117"/>
      <c r="I1906" s="122"/>
      <c r="J1906" s="165"/>
      <c r="K1906" s="122"/>
      <c r="L1906" s="120"/>
      <c r="M1906" s="120"/>
      <c r="N1906" s="123"/>
      <c r="O1906" s="122"/>
    </row>
    <row r="1907" spans="1:15" s="166" customFormat="1" x14ac:dyDescent="0.3">
      <c r="A1907" s="113">
        <f t="shared" si="58"/>
        <v>1898</v>
      </c>
      <c r="B1907" s="114"/>
      <c r="C1907" s="115"/>
      <c r="D1907" s="116"/>
      <c r="E1907" s="117"/>
      <c r="F1907" s="118"/>
      <c r="G1907" s="105" t="str">
        <f t="shared" si="59"/>
        <v/>
      </c>
      <c r="H1907" s="117"/>
      <c r="I1907" s="122"/>
      <c r="J1907" s="165"/>
      <c r="K1907" s="122"/>
      <c r="L1907" s="120"/>
      <c r="M1907" s="120"/>
      <c r="N1907" s="123"/>
      <c r="O1907" s="122"/>
    </row>
    <row r="1908" spans="1:15" s="166" customFormat="1" x14ac:dyDescent="0.3">
      <c r="A1908" s="113">
        <f t="shared" si="58"/>
        <v>1899</v>
      </c>
      <c r="B1908" s="114"/>
      <c r="C1908" s="115"/>
      <c r="D1908" s="116"/>
      <c r="E1908" s="117"/>
      <c r="F1908" s="118"/>
      <c r="G1908" s="105" t="str">
        <f t="shared" si="59"/>
        <v/>
      </c>
      <c r="H1908" s="117"/>
      <c r="I1908" s="122"/>
      <c r="J1908" s="165"/>
      <c r="K1908" s="122"/>
      <c r="L1908" s="120"/>
      <c r="M1908" s="120"/>
      <c r="N1908" s="123"/>
      <c r="O1908" s="122"/>
    </row>
    <row r="1909" spans="1:15" s="166" customFormat="1" x14ac:dyDescent="0.3">
      <c r="A1909" s="113">
        <f t="shared" si="58"/>
        <v>1900</v>
      </c>
      <c r="B1909" s="114"/>
      <c r="C1909" s="115"/>
      <c r="D1909" s="116"/>
      <c r="E1909" s="117"/>
      <c r="F1909" s="118"/>
      <c r="G1909" s="105" t="str">
        <f t="shared" si="59"/>
        <v/>
      </c>
      <c r="H1909" s="117"/>
      <c r="I1909" s="122"/>
      <c r="J1909" s="165"/>
      <c r="K1909" s="122"/>
      <c r="L1909" s="120"/>
      <c r="M1909" s="120"/>
      <c r="N1909" s="123"/>
      <c r="O1909" s="122"/>
    </row>
    <row r="1910" spans="1:15" s="166" customFormat="1" x14ac:dyDescent="0.3">
      <c r="A1910" s="113">
        <f t="shared" si="58"/>
        <v>1901</v>
      </c>
      <c r="B1910" s="114"/>
      <c r="C1910" s="115"/>
      <c r="D1910" s="116"/>
      <c r="E1910" s="117"/>
      <c r="F1910" s="118"/>
      <c r="G1910" s="105" t="str">
        <f t="shared" si="59"/>
        <v/>
      </c>
      <c r="H1910" s="117"/>
      <c r="I1910" s="122"/>
      <c r="J1910" s="165"/>
      <c r="K1910" s="122"/>
      <c r="L1910" s="120"/>
      <c r="M1910" s="120"/>
      <c r="N1910" s="123"/>
      <c r="O1910" s="122"/>
    </row>
    <row r="1911" spans="1:15" s="166" customFormat="1" x14ac:dyDescent="0.3">
      <c r="A1911" s="113">
        <f t="shared" si="58"/>
        <v>1902</v>
      </c>
      <c r="B1911" s="114"/>
      <c r="C1911" s="115"/>
      <c r="D1911" s="116"/>
      <c r="E1911" s="117"/>
      <c r="F1911" s="118"/>
      <c r="G1911" s="105" t="str">
        <f t="shared" si="59"/>
        <v/>
      </c>
      <c r="H1911" s="117"/>
      <c r="I1911" s="122"/>
      <c r="J1911" s="165"/>
      <c r="K1911" s="122"/>
      <c r="L1911" s="120"/>
      <c r="M1911" s="120"/>
      <c r="N1911" s="123"/>
      <c r="O1911" s="122"/>
    </row>
    <row r="1912" spans="1:15" s="166" customFormat="1" x14ac:dyDescent="0.3">
      <c r="A1912" s="113">
        <f t="shared" si="58"/>
        <v>1903</v>
      </c>
      <c r="B1912" s="114"/>
      <c r="C1912" s="115"/>
      <c r="D1912" s="116"/>
      <c r="E1912" s="117"/>
      <c r="F1912" s="118"/>
      <c r="G1912" s="105" t="str">
        <f t="shared" si="59"/>
        <v/>
      </c>
      <c r="H1912" s="117"/>
      <c r="I1912" s="122"/>
      <c r="J1912" s="165"/>
      <c r="K1912" s="122"/>
      <c r="L1912" s="120"/>
      <c r="M1912" s="120"/>
      <c r="N1912" s="123"/>
      <c r="O1912" s="122"/>
    </row>
    <row r="1913" spans="1:15" s="166" customFormat="1" x14ac:dyDescent="0.3">
      <c r="A1913" s="113">
        <f t="shared" si="58"/>
        <v>1904</v>
      </c>
      <c r="B1913" s="114"/>
      <c r="C1913" s="115"/>
      <c r="D1913" s="116"/>
      <c r="E1913" s="117"/>
      <c r="F1913" s="118"/>
      <c r="G1913" s="105" t="str">
        <f t="shared" si="59"/>
        <v/>
      </c>
      <c r="H1913" s="117"/>
      <c r="I1913" s="122"/>
      <c r="J1913" s="165"/>
      <c r="K1913" s="122"/>
      <c r="L1913" s="120"/>
      <c r="M1913" s="120"/>
      <c r="N1913" s="123"/>
      <c r="O1913" s="122"/>
    </row>
    <row r="1914" spans="1:15" s="166" customFormat="1" x14ac:dyDescent="0.3">
      <c r="A1914" s="113">
        <f t="shared" si="58"/>
        <v>1905</v>
      </c>
      <c r="B1914" s="114"/>
      <c r="C1914" s="115"/>
      <c r="D1914" s="116"/>
      <c r="E1914" s="117"/>
      <c r="F1914" s="118"/>
      <c r="G1914" s="105" t="str">
        <f t="shared" si="59"/>
        <v/>
      </c>
      <c r="H1914" s="117"/>
      <c r="I1914" s="122"/>
      <c r="J1914" s="165"/>
      <c r="K1914" s="122"/>
      <c r="L1914" s="120"/>
      <c r="M1914" s="120"/>
      <c r="N1914" s="123"/>
      <c r="O1914" s="122"/>
    </row>
    <row r="1915" spans="1:15" s="166" customFormat="1" x14ac:dyDescent="0.3">
      <c r="A1915" s="113">
        <f t="shared" si="58"/>
        <v>1906</v>
      </c>
      <c r="B1915" s="114"/>
      <c r="C1915" s="115"/>
      <c r="D1915" s="116"/>
      <c r="E1915" s="117"/>
      <c r="F1915" s="118"/>
      <c r="G1915" s="105" t="str">
        <f t="shared" si="59"/>
        <v/>
      </c>
      <c r="H1915" s="117"/>
      <c r="I1915" s="122"/>
      <c r="J1915" s="165"/>
      <c r="K1915" s="122"/>
      <c r="L1915" s="120"/>
      <c r="M1915" s="120"/>
      <c r="N1915" s="123"/>
      <c r="O1915" s="122"/>
    </row>
    <row r="1916" spans="1:15" s="166" customFormat="1" x14ac:dyDescent="0.3">
      <c r="A1916" s="113">
        <f t="shared" si="58"/>
        <v>1907</v>
      </c>
      <c r="B1916" s="114"/>
      <c r="C1916" s="115"/>
      <c r="D1916" s="116"/>
      <c r="E1916" s="117"/>
      <c r="F1916" s="118"/>
      <c r="G1916" s="105" t="str">
        <f t="shared" si="59"/>
        <v/>
      </c>
      <c r="H1916" s="117"/>
      <c r="I1916" s="122"/>
      <c r="J1916" s="165"/>
      <c r="K1916" s="122"/>
      <c r="L1916" s="120"/>
      <c r="M1916" s="120"/>
      <c r="N1916" s="123"/>
      <c r="O1916" s="122"/>
    </row>
    <row r="1917" spans="1:15" s="166" customFormat="1" x14ac:dyDescent="0.3">
      <c r="A1917" s="113">
        <f t="shared" si="58"/>
        <v>1908</v>
      </c>
      <c r="B1917" s="114"/>
      <c r="C1917" s="115"/>
      <c r="D1917" s="116"/>
      <c r="E1917" s="117"/>
      <c r="F1917" s="118"/>
      <c r="G1917" s="105" t="str">
        <f t="shared" si="59"/>
        <v/>
      </c>
      <c r="H1917" s="117"/>
      <c r="I1917" s="122"/>
      <c r="J1917" s="165"/>
      <c r="K1917" s="122"/>
      <c r="L1917" s="120"/>
      <c r="M1917" s="120"/>
      <c r="N1917" s="123"/>
      <c r="O1917" s="122"/>
    </row>
    <row r="1918" spans="1:15" s="166" customFormat="1" x14ac:dyDescent="0.3">
      <c r="A1918" s="113">
        <f t="shared" si="58"/>
        <v>1909</v>
      </c>
      <c r="B1918" s="114"/>
      <c r="C1918" s="115"/>
      <c r="D1918" s="116"/>
      <c r="E1918" s="117"/>
      <c r="F1918" s="118"/>
      <c r="G1918" s="105" t="str">
        <f t="shared" si="59"/>
        <v/>
      </c>
      <c r="H1918" s="117"/>
      <c r="I1918" s="122"/>
      <c r="J1918" s="165"/>
      <c r="K1918" s="122"/>
      <c r="L1918" s="120"/>
      <c r="M1918" s="120"/>
      <c r="N1918" s="123"/>
      <c r="O1918" s="109"/>
    </row>
    <row r="1919" spans="1:15" s="166" customFormat="1" x14ac:dyDescent="0.3">
      <c r="A1919" s="113">
        <f t="shared" si="58"/>
        <v>1910</v>
      </c>
      <c r="B1919" s="114"/>
      <c r="C1919" s="115"/>
      <c r="D1919" s="116"/>
      <c r="E1919" s="117"/>
      <c r="F1919" s="118"/>
      <c r="G1919" s="105" t="str">
        <f t="shared" si="59"/>
        <v/>
      </c>
      <c r="H1919" s="117"/>
      <c r="I1919" s="122"/>
      <c r="J1919" s="165"/>
      <c r="K1919" s="122"/>
      <c r="L1919" s="120"/>
      <c r="M1919" s="120"/>
      <c r="N1919" s="123"/>
      <c r="O1919" s="122"/>
    </row>
    <row r="1920" spans="1:15" s="166" customFormat="1" x14ac:dyDescent="0.3">
      <c r="A1920" s="113">
        <f t="shared" si="58"/>
        <v>1911</v>
      </c>
      <c r="B1920" s="114"/>
      <c r="C1920" s="115"/>
      <c r="D1920" s="116"/>
      <c r="E1920" s="117"/>
      <c r="F1920" s="118"/>
      <c r="G1920" s="105" t="str">
        <f t="shared" si="59"/>
        <v/>
      </c>
      <c r="H1920" s="117"/>
      <c r="I1920" s="122"/>
      <c r="J1920" s="165"/>
      <c r="K1920" s="122"/>
      <c r="L1920" s="120"/>
      <c r="M1920" s="120"/>
      <c r="N1920" s="123"/>
      <c r="O1920" s="122"/>
    </row>
    <row r="1921" spans="1:15" s="166" customFormat="1" x14ac:dyDescent="0.3">
      <c r="A1921" s="113">
        <f t="shared" si="58"/>
        <v>1912</v>
      </c>
      <c r="B1921" s="114"/>
      <c r="C1921" s="115"/>
      <c r="D1921" s="116"/>
      <c r="E1921" s="117"/>
      <c r="F1921" s="118"/>
      <c r="G1921" s="105" t="str">
        <f t="shared" si="59"/>
        <v/>
      </c>
      <c r="H1921" s="117"/>
      <c r="I1921" s="122"/>
      <c r="J1921" s="165"/>
      <c r="K1921" s="122"/>
      <c r="L1921" s="120"/>
      <c r="M1921" s="120"/>
      <c r="N1921" s="123"/>
      <c r="O1921" s="122"/>
    </row>
    <row r="1922" spans="1:15" s="166" customFormat="1" x14ac:dyDescent="0.3">
      <c r="A1922" s="113">
        <f t="shared" si="58"/>
        <v>1913</v>
      </c>
      <c r="B1922" s="114"/>
      <c r="C1922" s="115"/>
      <c r="D1922" s="116"/>
      <c r="E1922" s="117"/>
      <c r="F1922" s="118"/>
      <c r="G1922" s="105" t="str">
        <f t="shared" si="59"/>
        <v/>
      </c>
      <c r="H1922" s="117"/>
      <c r="I1922" s="122"/>
      <c r="J1922" s="165"/>
      <c r="K1922" s="122"/>
      <c r="L1922" s="120"/>
      <c r="M1922" s="120"/>
      <c r="N1922" s="123"/>
      <c r="O1922" s="122"/>
    </row>
    <row r="1923" spans="1:15" s="166" customFormat="1" x14ac:dyDescent="0.3">
      <c r="A1923" s="113">
        <f t="shared" si="58"/>
        <v>1914</v>
      </c>
      <c r="B1923" s="114"/>
      <c r="C1923" s="115"/>
      <c r="D1923" s="116"/>
      <c r="E1923" s="117"/>
      <c r="F1923" s="118"/>
      <c r="G1923" s="105" t="str">
        <f t="shared" si="59"/>
        <v/>
      </c>
      <c r="H1923" s="117"/>
      <c r="I1923" s="122"/>
      <c r="J1923" s="165"/>
      <c r="K1923" s="122"/>
      <c r="L1923" s="120"/>
      <c r="M1923" s="120"/>
      <c r="N1923" s="123"/>
      <c r="O1923" s="122"/>
    </row>
    <row r="1924" spans="1:15" s="166" customFormat="1" x14ac:dyDescent="0.3">
      <c r="A1924" s="113">
        <f t="shared" si="58"/>
        <v>1915</v>
      </c>
      <c r="B1924" s="114"/>
      <c r="C1924" s="115"/>
      <c r="D1924" s="116"/>
      <c r="E1924" s="117"/>
      <c r="F1924" s="118"/>
      <c r="G1924" s="105" t="str">
        <f t="shared" si="59"/>
        <v/>
      </c>
      <c r="H1924" s="117"/>
      <c r="I1924" s="122"/>
      <c r="J1924" s="165"/>
      <c r="K1924" s="122"/>
      <c r="L1924" s="120"/>
      <c r="M1924" s="120"/>
      <c r="N1924" s="123"/>
      <c r="O1924" s="122"/>
    </row>
    <row r="1925" spans="1:15" s="166" customFormat="1" x14ac:dyDescent="0.3">
      <c r="A1925" s="113">
        <f t="shared" si="58"/>
        <v>1916</v>
      </c>
      <c r="B1925" s="114"/>
      <c r="C1925" s="115"/>
      <c r="D1925" s="116"/>
      <c r="E1925" s="117"/>
      <c r="F1925" s="118"/>
      <c r="G1925" s="105" t="str">
        <f t="shared" si="59"/>
        <v/>
      </c>
      <c r="H1925" s="117"/>
      <c r="I1925" s="122"/>
      <c r="J1925" s="165"/>
      <c r="K1925" s="122"/>
      <c r="L1925" s="120"/>
      <c r="M1925" s="120"/>
      <c r="N1925" s="123"/>
      <c r="O1925" s="122"/>
    </row>
    <row r="1926" spans="1:15" s="166" customFormat="1" x14ac:dyDescent="0.3">
      <c r="A1926" s="113">
        <f t="shared" si="58"/>
        <v>1917</v>
      </c>
      <c r="B1926" s="114"/>
      <c r="C1926" s="115"/>
      <c r="D1926" s="116"/>
      <c r="E1926" s="117"/>
      <c r="F1926" s="118"/>
      <c r="G1926" s="105" t="str">
        <f t="shared" si="59"/>
        <v/>
      </c>
      <c r="H1926" s="117"/>
      <c r="I1926" s="122"/>
      <c r="J1926" s="165"/>
      <c r="K1926" s="122"/>
      <c r="L1926" s="120"/>
      <c r="M1926" s="120"/>
      <c r="N1926" s="123"/>
      <c r="O1926" s="122"/>
    </row>
    <row r="1927" spans="1:15" s="166" customFormat="1" x14ac:dyDescent="0.3">
      <c r="A1927" s="113">
        <f t="shared" si="58"/>
        <v>1918</v>
      </c>
      <c r="B1927" s="114"/>
      <c r="C1927" s="115"/>
      <c r="D1927" s="116"/>
      <c r="E1927" s="117"/>
      <c r="F1927" s="118"/>
      <c r="G1927" s="105" t="str">
        <f t="shared" si="59"/>
        <v/>
      </c>
      <c r="H1927" s="117"/>
      <c r="I1927" s="122"/>
      <c r="J1927" s="165"/>
      <c r="K1927" s="122"/>
      <c r="L1927" s="120"/>
      <c r="M1927" s="120"/>
      <c r="N1927" s="123"/>
      <c r="O1927" s="122"/>
    </row>
    <row r="1928" spans="1:15" s="166" customFormat="1" x14ac:dyDescent="0.3">
      <c r="A1928" s="113">
        <f t="shared" si="58"/>
        <v>1919</v>
      </c>
      <c r="B1928" s="114"/>
      <c r="C1928" s="115"/>
      <c r="D1928" s="116"/>
      <c r="E1928" s="117"/>
      <c r="F1928" s="118"/>
      <c r="G1928" s="105" t="str">
        <f t="shared" si="59"/>
        <v/>
      </c>
      <c r="H1928" s="117"/>
      <c r="I1928" s="122"/>
      <c r="J1928" s="165"/>
      <c r="K1928" s="122"/>
      <c r="L1928" s="120"/>
      <c r="M1928" s="120"/>
      <c r="N1928" s="123"/>
      <c r="O1928" s="122"/>
    </row>
    <row r="1929" spans="1:15" s="166" customFormat="1" x14ac:dyDescent="0.3">
      <c r="A1929" s="113">
        <f t="shared" si="58"/>
        <v>1920</v>
      </c>
      <c r="B1929" s="114"/>
      <c r="C1929" s="115"/>
      <c r="D1929" s="116"/>
      <c r="E1929" s="117"/>
      <c r="F1929" s="118"/>
      <c r="G1929" s="105" t="str">
        <f t="shared" si="59"/>
        <v/>
      </c>
      <c r="H1929" s="117"/>
      <c r="I1929" s="122"/>
      <c r="J1929" s="165"/>
      <c r="K1929" s="122"/>
      <c r="L1929" s="120"/>
      <c r="M1929" s="120"/>
      <c r="N1929" s="123"/>
      <c r="O1929" s="122"/>
    </row>
    <row r="1930" spans="1:15" s="166" customFormat="1" x14ac:dyDescent="0.3">
      <c r="A1930" s="113">
        <f t="shared" si="58"/>
        <v>1921</v>
      </c>
      <c r="B1930" s="114"/>
      <c r="C1930" s="115"/>
      <c r="D1930" s="116"/>
      <c r="E1930" s="117"/>
      <c r="F1930" s="118"/>
      <c r="G1930" s="105" t="str">
        <f t="shared" si="59"/>
        <v/>
      </c>
      <c r="H1930" s="117"/>
      <c r="I1930" s="122"/>
      <c r="J1930" s="165"/>
      <c r="K1930" s="122"/>
      <c r="L1930" s="120"/>
      <c r="M1930" s="120"/>
      <c r="N1930" s="123"/>
      <c r="O1930" s="122"/>
    </row>
    <row r="1931" spans="1:15" s="166" customFormat="1" x14ac:dyDescent="0.3">
      <c r="A1931" s="113">
        <f t="shared" ref="A1931:A1994" si="60">A1930+1</f>
        <v>1922</v>
      </c>
      <c r="B1931" s="114"/>
      <c r="C1931" s="115"/>
      <c r="D1931" s="116"/>
      <c r="E1931" s="117"/>
      <c r="F1931" s="118"/>
      <c r="G1931" s="105" t="str">
        <f t="shared" ref="G1931:G1994" si="61">IF(E1931&lt;&gt;"",IF(D1931&lt;&gt;"",D1931&amp;"-"&amp;E1931&amp;"-"&amp;TEXT(F1931,"000"),E1931&amp;"-"&amp;TEXT(F1931,"000")),"")</f>
        <v/>
      </c>
      <c r="H1931" s="117"/>
      <c r="I1931" s="122"/>
      <c r="J1931" s="165"/>
      <c r="K1931" s="122"/>
      <c r="L1931" s="120"/>
      <c r="M1931" s="120"/>
      <c r="N1931" s="123"/>
      <c r="O1931" s="122"/>
    </row>
    <row r="1932" spans="1:15" s="166" customFormat="1" x14ac:dyDescent="0.3">
      <c r="A1932" s="113">
        <f t="shared" si="60"/>
        <v>1923</v>
      </c>
      <c r="B1932" s="114"/>
      <c r="C1932" s="115"/>
      <c r="D1932" s="116"/>
      <c r="E1932" s="117"/>
      <c r="F1932" s="118"/>
      <c r="G1932" s="105" t="str">
        <f t="shared" si="61"/>
        <v/>
      </c>
      <c r="H1932" s="117"/>
      <c r="I1932" s="122"/>
      <c r="J1932" s="165"/>
      <c r="K1932" s="122"/>
      <c r="L1932" s="120"/>
      <c r="M1932" s="120"/>
      <c r="N1932" s="123"/>
      <c r="O1932" s="122"/>
    </row>
    <row r="1933" spans="1:15" s="166" customFormat="1" x14ac:dyDescent="0.3">
      <c r="A1933" s="113">
        <f t="shared" si="60"/>
        <v>1924</v>
      </c>
      <c r="B1933" s="114"/>
      <c r="C1933" s="115"/>
      <c r="D1933" s="116"/>
      <c r="E1933" s="117"/>
      <c r="F1933" s="118"/>
      <c r="G1933" s="105" t="str">
        <f t="shared" si="61"/>
        <v/>
      </c>
      <c r="H1933" s="117"/>
      <c r="I1933" s="122"/>
      <c r="J1933" s="165"/>
      <c r="K1933" s="122"/>
      <c r="L1933" s="120"/>
      <c r="M1933" s="120"/>
      <c r="N1933" s="123"/>
      <c r="O1933" s="122"/>
    </row>
    <row r="1934" spans="1:15" s="166" customFormat="1" x14ac:dyDescent="0.3">
      <c r="A1934" s="113">
        <f t="shared" si="60"/>
        <v>1925</v>
      </c>
      <c r="B1934" s="114"/>
      <c r="C1934" s="115"/>
      <c r="D1934" s="116"/>
      <c r="E1934" s="117"/>
      <c r="F1934" s="118"/>
      <c r="G1934" s="105" t="str">
        <f t="shared" si="61"/>
        <v/>
      </c>
      <c r="H1934" s="117"/>
      <c r="I1934" s="122"/>
      <c r="J1934" s="165"/>
      <c r="K1934" s="122"/>
      <c r="L1934" s="120"/>
      <c r="M1934" s="120"/>
      <c r="N1934" s="123"/>
      <c r="O1934" s="122"/>
    </row>
    <row r="1935" spans="1:15" s="166" customFormat="1" x14ac:dyDescent="0.3">
      <c r="A1935" s="113">
        <f t="shared" si="60"/>
        <v>1926</v>
      </c>
      <c r="B1935" s="114"/>
      <c r="C1935" s="115"/>
      <c r="D1935" s="116"/>
      <c r="E1935" s="117"/>
      <c r="F1935" s="118"/>
      <c r="G1935" s="105" t="str">
        <f t="shared" si="61"/>
        <v/>
      </c>
      <c r="H1935" s="117"/>
      <c r="I1935" s="122"/>
      <c r="J1935" s="165"/>
      <c r="K1935" s="122"/>
      <c r="L1935" s="120"/>
      <c r="M1935" s="120"/>
      <c r="N1935" s="123"/>
      <c r="O1935" s="122"/>
    </row>
    <row r="1936" spans="1:15" s="166" customFormat="1" x14ac:dyDescent="0.3">
      <c r="A1936" s="113">
        <f t="shared" si="60"/>
        <v>1927</v>
      </c>
      <c r="B1936" s="114"/>
      <c r="C1936" s="115"/>
      <c r="D1936" s="116"/>
      <c r="E1936" s="117"/>
      <c r="F1936" s="118"/>
      <c r="G1936" s="105" t="str">
        <f t="shared" si="61"/>
        <v/>
      </c>
      <c r="H1936" s="117"/>
      <c r="I1936" s="122"/>
      <c r="J1936" s="165"/>
      <c r="K1936" s="122"/>
      <c r="L1936" s="120"/>
      <c r="M1936" s="120"/>
      <c r="N1936" s="123"/>
      <c r="O1936" s="109"/>
    </row>
    <row r="1937" spans="1:15" s="166" customFormat="1" x14ac:dyDescent="0.3">
      <c r="A1937" s="113">
        <f t="shared" si="60"/>
        <v>1928</v>
      </c>
      <c r="B1937" s="114"/>
      <c r="C1937" s="115"/>
      <c r="D1937" s="116"/>
      <c r="E1937" s="117"/>
      <c r="F1937" s="118"/>
      <c r="G1937" s="105" t="str">
        <f t="shared" si="61"/>
        <v/>
      </c>
      <c r="H1937" s="117"/>
      <c r="I1937" s="122"/>
      <c r="J1937" s="165"/>
      <c r="K1937" s="122"/>
      <c r="L1937" s="120"/>
      <c r="M1937" s="120"/>
      <c r="N1937" s="123"/>
      <c r="O1937" s="122"/>
    </row>
    <row r="1938" spans="1:15" s="166" customFormat="1" x14ac:dyDescent="0.3">
      <c r="A1938" s="113">
        <f t="shared" si="60"/>
        <v>1929</v>
      </c>
      <c r="B1938" s="114"/>
      <c r="C1938" s="115"/>
      <c r="D1938" s="116"/>
      <c r="E1938" s="117"/>
      <c r="F1938" s="118"/>
      <c r="G1938" s="105" t="str">
        <f t="shared" si="61"/>
        <v/>
      </c>
      <c r="H1938" s="117"/>
      <c r="I1938" s="122"/>
      <c r="J1938" s="165"/>
      <c r="K1938" s="122"/>
      <c r="L1938" s="120"/>
      <c r="M1938" s="120"/>
      <c r="N1938" s="123"/>
      <c r="O1938" s="122"/>
    </row>
    <row r="1939" spans="1:15" s="166" customFormat="1" x14ac:dyDescent="0.3">
      <c r="A1939" s="113">
        <f t="shared" si="60"/>
        <v>1930</v>
      </c>
      <c r="B1939" s="114"/>
      <c r="C1939" s="115"/>
      <c r="D1939" s="116"/>
      <c r="E1939" s="117"/>
      <c r="F1939" s="118"/>
      <c r="G1939" s="105" t="str">
        <f t="shared" si="61"/>
        <v/>
      </c>
      <c r="H1939" s="117"/>
      <c r="I1939" s="122"/>
      <c r="J1939" s="165"/>
      <c r="K1939" s="122"/>
      <c r="L1939" s="120"/>
      <c r="M1939" s="120"/>
      <c r="N1939" s="123"/>
      <c r="O1939" s="109"/>
    </row>
    <row r="1940" spans="1:15" s="166" customFormat="1" x14ac:dyDescent="0.3">
      <c r="A1940" s="113">
        <f t="shared" si="60"/>
        <v>1931</v>
      </c>
      <c r="B1940" s="114"/>
      <c r="C1940" s="115"/>
      <c r="D1940" s="116"/>
      <c r="E1940" s="117"/>
      <c r="F1940" s="118"/>
      <c r="G1940" s="105" t="str">
        <f t="shared" si="61"/>
        <v/>
      </c>
      <c r="H1940" s="117"/>
      <c r="I1940" s="122"/>
      <c r="J1940" s="165"/>
      <c r="K1940" s="122"/>
      <c r="L1940" s="120"/>
      <c r="M1940" s="120"/>
      <c r="N1940" s="123"/>
      <c r="O1940" s="109"/>
    </row>
    <row r="1941" spans="1:15" s="166" customFormat="1" x14ac:dyDescent="0.3">
      <c r="A1941" s="113">
        <f t="shared" si="60"/>
        <v>1932</v>
      </c>
      <c r="B1941" s="114"/>
      <c r="C1941" s="115"/>
      <c r="D1941" s="116"/>
      <c r="E1941" s="117"/>
      <c r="F1941" s="118"/>
      <c r="G1941" s="105" t="str">
        <f t="shared" si="61"/>
        <v/>
      </c>
      <c r="H1941" s="117"/>
      <c r="I1941" s="122"/>
      <c r="J1941" s="165"/>
      <c r="K1941" s="122"/>
      <c r="L1941" s="120"/>
      <c r="M1941" s="120"/>
      <c r="N1941" s="123"/>
      <c r="O1941" s="109"/>
    </row>
    <row r="1942" spans="1:15" s="166" customFormat="1" x14ac:dyDescent="0.3">
      <c r="A1942" s="113">
        <f t="shared" si="60"/>
        <v>1933</v>
      </c>
      <c r="B1942" s="114"/>
      <c r="C1942" s="115"/>
      <c r="D1942" s="116"/>
      <c r="E1942" s="117"/>
      <c r="F1942" s="118"/>
      <c r="G1942" s="105" t="str">
        <f t="shared" si="61"/>
        <v/>
      </c>
      <c r="H1942" s="117"/>
      <c r="I1942" s="122"/>
      <c r="J1942" s="165"/>
      <c r="K1942" s="122"/>
      <c r="L1942" s="120"/>
      <c r="M1942" s="120"/>
      <c r="N1942" s="123"/>
      <c r="O1942" s="109"/>
    </row>
    <row r="1943" spans="1:15" s="166" customFormat="1" x14ac:dyDescent="0.3">
      <c r="A1943" s="113">
        <f t="shared" si="60"/>
        <v>1934</v>
      </c>
      <c r="B1943" s="114"/>
      <c r="C1943" s="115"/>
      <c r="D1943" s="116"/>
      <c r="E1943" s="117"/>
      <c r="F1943" s="118"/>
      <c r="G1943" s="105" t="str">
        <f t="shared" si="61"/>
        <v/>
      </c>
      <c r="H1943" s="117"/>
      <c r="I1943" s="122"/>
      <c r="J1943" s="165"/>
      <c r="K1943" s="122"/>
      <c r="L1943" s="120"/>
      <c r="M1943" s="120"/>
      <c r="N1943" s="123"/>
      <c r="O1943" s="109"/>
    </row>
    <row r="1944" spans="1:15" s="166" customFormat="1" x14ac:dyDescent="0.3">
      <c r="A1944" s="113">
        <f t="shared" si="60"/>
        <v>1935</v>
      </c>
      <c r="B1944" s="114"/>
      <c r="C1944" s="115"/>
      <c r="D1944" s="116"/>
      <c r="E1944" s="117"/>
      <c r="F1944" s="118"/>
      <c r="G1944" s="105" t="str">
        <f t="shared" si="61"/>
        <v/>
      </c>
      <c r="H1944" s="117"/>
      <c r="I1944" s="122"/>
      <c r="J1944" s="165"/>
      <c r="K1944" s="122"/>
      <c r="L1944" s="120"/>
      <c r="M1944" s="120"/>
      <c r="N1944" s="123"/>
      <c r="O1944" s="109"/>
    </row>
    <row r="1945" spans="1:15" s="166" customFormat="1" x14ac:dyDescent="0.3">
      <c r="A1945" s="113">
        <f t="shared" si="60"/>
        <v>1936</v>
      </c>
      <c r="B1945" s="114"/>
      <c r="C1945" s="115"/>
      <c r="D1945" s="116"/>
      <c r="E1945" s="117"/>
      <c r="F1945" s="118"/>
      <c r="G1945" s="105" t="str">
        <f t="shared" si="61"/>
        <v/>
      </c>
      <c r="H1945" s="117"/>
      <c r="I1945" s="122"/>
      <c r="J1945" s="165"/>
      <c r="K1945" s="122"/>
      <c r="L1945" s="120"/>
      <c r="M1945" s="120"/>
      <c r="N1945" s="123"/>
      <c r="O1945" s="122"/>
    </row>
    <row r="1946" spans="1:15" s="166" customFormat="1" x14ac:dyDescent="0.3">
      <c r="A1946" s="113">
        <f t="shared" si="60"/>
        <v>1937</v>
      </c>
      <c r="B1946" s="114"/>
      <c r="C1946" s="115"/>
      <c r="D1946" s="116"/>
      <c r="E1946" s="117"/>
      <c r="F1946" s="118"/>
      <c r="G1946" s="105" t="str">
        <f t="shared" si="61"/>
        <v/>
      </c>
      <c r="H1946" s="117"/>
      <c r="I1946" s="122"/>
      <c r="J1946" s="165"/>
      <c r="K1946" s="122"/>
      <c r="L1946" s="120"/>
      <c r="M1946" s="120"/>
      <c r="N1946" s="123"/>
      <c r="O1946" s="109"/>
    </row>
    <row r="1947" spans="1:15" s="166" customFormat="1" x14ac:dyDescent="0.3">
      <c r="A1947" s="113">
        <f t="shared" si="60"/>
        <v>1938</v>
      </c>
      <c r="B1947" s="114"/>
      <c r="C1947" s="115"/>
      <c r="D1947" s="116"/>
      <c r="E1947" s="117"/>
      <c r="F1947" s="118"/>
      <c r="G1947" s="105" t="str">
        <f t="shared" si="61"/>
        <v/>
      </c>
      <c r="H1947" s="117"/>
      <c r="I1947" s="122"/>
      <c r="J1947" s="165"/>
      <c r="K1947" s="122"/>
      <c r="L1947" s="120"/>
      <c r="M1947" s="120"/>
      <c r="N1947" s="123"/>
      <c r="O1947" s="122"/>
    </row>
    <row r="1948" spans="1:15" s="166" customFormat="1" x14ac:dyDescent="0.3">
      <c r="A1948" s="113">
        <f t="shared" si="60"/>
        <v>1939</v>
      </c>
      <c r="B1948" s="114"/>
      <c r="C1948" s="115"/>
      <c r="D1948" s="116"/>
      <c r="E1948" s="117"/>
      <c r="F1948" s="118"/>
      <c r="G1948" s="105" t="str">
        <f t="shared" si="61"/>
        <v/>
      </c>
      <c r="H1948" s="117"/>
      <c r="I1948" s="122"/>
      <c r="J1948" s="165"/>
      <c r="K1948" s="122"/>
      <c r="L1948" s="120"/>
      <c r="M1948" s="120"/>
      <c r="N1948" s="123"/>
      <c r="O1948" s="109"/>
    </row>
    <row r="1949" spans="1:15" s="166" customFormat="1" x14ac:dyDescent="0.3">
      <c r="A1949" s="113">
        <f t="shared" si="60"/>
        <v>1940</v>
      </c>
      <c r="B1949" s="114"/>
      <c r="C1949" s="115"/>
      <c r="D1949" s="116"/>
      <c r="E1949" s="117"/>
      <c r="F1949" s="118"/>
      <c r="G1949" s="105" t="str">
        <f t="shared" si="61"/>
        <v/>
      </c>
      <c r="H1949" s="117"/>
      <c r="I1949" s="122"/>
      <c r="J1949" s="165"/>
      <c r="K1949" s="122"/>
      <c r="L1949" s="120"/>
      <c r="M1949" s="120"/>
      <c r="N1949" s="123"/>
      <c r="O1949" s="122"/>
    </row>
    <row r="1950" spans="1:15" s="166" customFormat="1" x14ac:dyDescent="0.3">
      <c r="A1950" s="113">
        <f t="shared" si="60"/>
        <v>1941</v>
      </c>
      <c r="B1950" s="114"/>
      <c r="C1950" s="115"/>
      <c r="D1950" s="116"/>
      <c r="E1950" s="117"/>
      <c r="F1950" s="118"/>
      <c r="G1950" s="105" t="str">
        <f t="shared" si="61"/>
        <v/>
      </c>
      <c r="H1950" s="117"/>
      <c r="I1950" s="122"/>
      <c r="J1950" s="165"/>
      <c r="K1950" s="122"/>
      <c r="L1950" s="120"/>
      <c r="M1950" s="120"/>
      <c r="N1950" s="123"/>
      <c r="O1950" s="122"/>
    </row>
    <row r="1951" spans="1:15" s="166" customFormat="1" x14ac:dyDescent="0.3">
      <c r="A1951" s="113">
        <f t="shared" si="60"/>
        <v>1942</v>
      </c>
      <c r="B1951" s="114"/>
      <c r="C1951" s="115"/>
      <c r="D1951" s="116"/>
      <c r="E1951" s="117"/>
      <c r="F1951" s="118"/>
      <c r="G1951" s="105" t="str">
        <f t="shared" si="61"/>
        <v/>
      </c>
      <c r="H1951" s="117"/>
      <c r="I1951" s="122"/>
      <c r="J1951" s="165"/>
      <c r="K1951" s="122"/>
      <c r="L1951" s="120"/>
      <c r="M1951" s="120"/>
      <c r="N1951" s="123"/>
      <c r="O1951" s="109"/>
    </row>
    <row r="1952" spans="1:15" s="166" customFormat="1" x14ac:dyDescent="0.3">
      <c r="A1952" s="113">
        <f t="shared" si="60"/>
        <v>1943</v>
      </c>
      <c r="B1952" s="114"/>
      <c r="C1952" s="115"/>
      <c r="D1952" s="116"/>
      <c r="E1952" s="117"/>
      <c r="F1952" s="118"/>
      <c r="G1952" s="105" t="str">
        <f t="shared" si="61"/>
        <v/>
      </c>
      <c r="H1952" s="117"/>
      <c r="I1952" s="122"/>
      <c r="J1952" s="165"/>
      <c r="K1952" s="122"/>
      <c r="L1952" s="120"/>
      <c r="M1952" s="120"/>
      <c r="N1952" s="123"/>
      <c r="O1952" s="109"/>
    </row>
    <row r="1953" spans="1:15" s="166" customFormat="1" x14ac:dyDescent="0.3">
      <c r="A1953" s="113">
        <f t="shared" si="60"/>
        <v>1944</v>
      </c>
      <c r="B1953" s="114"/>
      <c r="C1953" s="115"/>
      <c r="D1953" s="116"/>
      <c r="E1953" s="117"/>
      <c r="F1953" s="118"/>
      <c r="G1953" s="105" t="str">
        <f t="shared" si="61"/>
        <v/>
      </c>
      <c r="H1953" s="117"/>
      <c r="I1953" s="122"/>
      <c r="J1953" s="165"/>
      <c r="K1953" s="122"/>
      <c r="L1953" s="120"/>
      <c r="M1953" s="120"/>
      <c r="N1953" s="123"/>
      <c r="O1953" s="109"/>
    </row>
    <row r="1954" spans="1:15" s="166" customFormat="1" x14ac:dyDescent="0.3">
      <c r="A1954" s="113">
        <f t="shared" si="60"/>
        <v>1945</v>
      </c>
      <c r="B1954" s="114"/>
      <c r="C1954" s="115"/>
      <c r="D1954" s="116"/>
      <c r="E1954" s="117"/>
      <c r="F1954" s="118"/>
      <c r="G1954" s="105" t="str">
        <f t="shared" si="61"/>
        <v/>
      </c>
      <c r="H1954" s="117"/>
      <c r="I1954" s="122"/>
      <c r="J1954" s="165"/>
      <c r="K1954" s="122"/>
      <c r="L1954" s="120"/>
      <c r="M1954" s="120"/>
      <c r="N1954" s="123"/>
      <c r="O1954" s="109"/>
    </row>
    <row r="1955" spans="1:15" s="166" customFormat="1" x14ac:dyDescent="0.3">
      <c r="A1955" s="113">
        <f t="shared" si="60"/>
        <v>1946</v>
      </c>
      <c r="B1955" s="114"/>
      <c r="C1955" s="115"/>
      <c r="D1955" s="116"/>
      <c r="E1955" s="117"/>
      <c r="F1955" s="118"/>
      <c r="G1955" s="105" t="str">
        <f t="shared" si="61"/>
        <v/>
      </c>
      <c r="H1955" s="117"/>
      <c r="I1955" s="122"/>
      <c r="J1955" s="165"/>
      <c r="K1955" s="122"/>
      <c r="L1955" s="120"/>
      <c r="M1955" s="120"/>
      <c r="N1955" s="123"/>
      <c r="O1955" s="109"/>
    </row>
    <row r="1956" spans="1:15" s="166" customFormat="1" x14ac:dyDescent="0.3">
      <c r="A1956" s="113">
        <f t="shared" si="60"/>
        <v>1947</v>
      </c>
      <c r="B1956" s="114"/>
      <c r="C1956" s="115"/>
      <c r="D1956" s="116"/>
      <c r="E1956" s="117"/>
      <c r="F1956" s="118"/>
      <c r="G1956" s="105" t="str">
        <f t="shared" si="61"/>
        <v/>
      </c>
      <c r="H1956" s="117"/>
      <c r="I1956" s="122"/>
      <c r="J1956" s="165"/>
      <c r="K1956" s="122"/>
      <c r="L1956" s="120"/>
      <c r="M1956" s="120"/>
      <c r="N1956" s="123"/>
      <c r="O1956" s="122"/>
    </row>
    <row r="1957" spans="1:15" s="166" customFormat="1" x14ac:dyDescent="0.3">
      <c r="A1957" s="113">
        <f t="shared" si="60"/>
        <v>1948</v>
      </c>
      <c r="B1957" s="114"/>
      <c r="C1957" s="115"/>
      <c r="D1957" s="116"/>
      <c r="E1957" s="117"/>
      <c r="F1957" s="118"/>
      <c r="G1957" s="105" t="str">
        <f t="shared" si="61"/>
        <v/>
      </c>
      <c r="H1957" s="117"/>
      <c r="I1957" s="122"/>
      <c r="J1957" s="165"/>
      <c r="K1957" s="122"/>
      <c r="L1957" s="120"/>
      <c r="M1957" s="120"/>
      <c r="N1957" s="123"/>
      <c r="O1957" s="122"/>
    </row>
    <row r="1958" spans="1:15" s="166" customFormat="1" x14ac:dyDescent="0.3">
      <c r="A1958" s="113">
        <f t="shared" si="60"/>
        <v>1949</v>
      </c>
      <c r="B1958" s="114"/>
      <c r="C1958" s="115"/>
      <c r="D1958" s="116"/>
      <c r="E1958" s="117"/>
      <c r="F1958" s="118"/>
      <c r="G1958" s="105" t="str">
        <f t="shared" si="61"/>
        <v/>
      </c>
      <c r="H1958" s="117"/>
      <c r="I1958" s="122"/>
      <c r="J1958" s="165"/>
      <c r="K1958" s="122"/>
      <c r="L1958" s="120"/>
      <c r="M1958" s="120"/>
      <c r="N1958" s="123"/>
      <c r="O1958" s="122"/>
    </row>
    <row r="1959" spans="1:15" s="166" customFormat="1" x14ac:dyDescent="0.3">
      <c r="A1959" s="113">
        <f t="shared" si="60"/>
        <v>1950</v>
      </c>
      <c r="B1959" s="114"/>
      <c r="C1959" s="115"/>
      <c r="D1959" s="116"/>
      <c r="E1959" s="117"/>
      <c r="F1959" s="118"/>
      <c r="G1959" s="105" t="str">
        <f t="shared" si="61"/>
        <v/>
      </c>
      <c r="H1959" s="117"/>
      <c r="I1959" s="122"/>
      <c r="J1959" s="165"/>
      <c r="K1959" s="122"/>
      <c r="L1959" s="120"/>
      <c r="M1959" s="120"/>
      <c r="N1959" s="123"/>
      <c r="O1959" s="122"/>
    </row>
    <row r="1960" spans="1:15" s="166" customFormat="1" x14ac:dyDescent="0.3">
      <c r="A1960" s="113">
        <f t="shared" si="60"/>
        <v>1951</v>
      </c>
      <c r="B1960" s="114"/>
      <c r="C1960" s="115"/>
      <c r="D1960" s="116"/>
      <c r="E1960" s="117"/>
      <c r="F1960" s="118"/>
      <c r="G1960" s="105" t="str">
        <f t="shared" si="61"/>
        <v/>
      </c>
      <c r="H1960" s="117"/>
      <c r="I1960" s="122"/>
      <c r="J1960" s="165"/>
      <c r="K1960" s="122"/>
      <c r="L1960" s="120"/>
      <c r="M1960" s="120"/>
      <c r="N1960" s="123"/>
      <c r="O1960" s="122"/>
    </row>
    <row r="1961" spans="1:15" s="166" customFormat="1" x14ac:dyDescent="0.3">
      <c r="A1961" s="113">
        <f t="shared" si="60"/>
        <v>1952</v>
      </c>
      <c r="B1961" s="114"/>
      <c r="C1961" s="115"/>
      <c r="D1961" s="116"/>
      <c r="E1961" s="117"/>
      <c r="F1961" s="118"/>
      <c r="G1961" s="105" t="str">
        <f t="shared" si="61"/>
        <v/>
      </c>
      <c r="H1961" s="117"/>
      <c r="I1961" s="122"/>
      <c r="J1961" s="165"/>
      <c r="K1961" s="122"/>
      <c r="L1961" s="120"/>
      <c r="M1961" s="120"/>
      <c r="N1961" s="123"/>
      <c r="O1961" s="122"/>
    </row>
    <row r="1962" spans="1:15" s="166" customFormat="1" x14ac:dyDescent="0.3">
      <c r="A1962" s="113">
        <f t="shared" si="60"/>
        <v>1953</v>
      </c>
      <c r="B1962" s="114"/>
      <c r="C1962" s="115"/>
      <c r="D1962" s="116"/>
      <c r="E1962" s="117"/>
      <c r="F1962" s="118"/>
      <c r="G1962" s="105" t="str">
        <f t="shared" si="61"/>
        <v/>
      </c>
      <c r="H1962" s="117"/>
      <c r="I1962" s="122"/>
      <c r="J1962" s="165"/>
      <c r="K1962" s="122"/>
      <c r="L1962" s="120"/>
      <c r="M1962" s="120"/>
      <c r="N1962" s="123"/>
      <c r="O1962" s="122"/>
    </row>
    <row r="1963" spans="1:15" s="166" customFormat="1" x14ac:dyDescent="0.3">
      <c r="A1963" s="113">
        <f t="shared" si="60"/>
        <v>1954</v>
      </c>
      <c r="B1963" s="114"/>
      <c r="C1963" s="115"/>
      <c r="D1963" s="116"/>
      <c r="E1963" s="117"/>
      <c r="F1963" s="118"/>
      <c r="G1963" s="105" t="str">
        <f t="shared" si="61"/>
        <v/>
      </c>
      <c r="H1963" s="117"/>
      <c r="I1963" s="122"/>
      <c r="J1963" s="165"/>
      <c r="K1963" s="122"/>
      <c r="L1963" s="120"/>
      <c r="M1963" s="120"/>
      <c r="N1963" s="123"/>
      <c r="O1963" s="122"/>
    </row>
    <row r="1964" spans="1:15" s="166" customFormat="1" x14ac:dyDescent="0.3">
      <c r="A1964" s="113">
        <f t="shared" si="60"/>
        <v>1955</v>
      </c>
      <c r="B1964" s="114"/>
      <c r="C1964" s="115"/>
      <c r="D1964" s="116"/>
      <c r="E1964" s="117"/>
      <c r="F1964" s="118"/>
      <c r="G1964" s="105" t="str">
        <f t="shared" si="61"/>
        <v/>
      </c>
      <c r="H1964" s="117"/>
      <c r="I1964" s="122"/>
      <c r="J1964" s="165"/>
      <c r="K1964" s="122"/>
      <c r="L1964" s="120"/>
      <c r="M1964" s="120"/>
      <c r="N1964" s="123"/>
      <c r="O1964" s="109"/>
    </row>
    <row r="1965" spans="1:15" s="166" customFormat="1" x14ac:dyDescent="0.3">
      <c r="A1965" s="113">
        <f t="shared" si="60"/>
        <v>1956</v>
      </c>
      <c r="B1965" s="114"/>
      <c r="C1965" s="115"/>
      <c r="D1965" s="116"/>
      <c r="E1965" s="117"/>
      <c r="F1965" s="118"/>
      <c r="G1965" s="105" t="str">
        <f t="shared" si="61"/>
        <v/>
      </c>
      <c r="H1965" s="117"/>
      <c r="I1965" s="122"/>
      <c r="J1965" s="165"/>
      <c r="K1965" s="122"/>
      <c r="L1965" s="120"/>
      <c r="M1965" s="120"/>
      <c r="N1965" s="123"/>
      <c r="O1965" s="109"/>
    </row>
    <row r="1966" spans="1:15" s="166" customFormat="1" x14ac:dyDescent="0.3">
      <c r="A1966" s="113">
        <f t="shared" si="60"/>
        <v>1957</v>
      </c>
      <c r="B1966" s="114"/>
      <c r="C1966" s="115"/>
      <c r="D1966" s="116"/>
      <c r="E1966" s="117"/>
      <c r="F1966" s="118"/>
      <c r="G1966" s="105" t="str">
        <f t="shared" si="61"/>
        <v/>
      </c>
      <c r="H1966" s="117"/>
      <c r="I1966" s="122"/>
      <c r="J1966" s="165"/>
      <c r="K1966" s="122"/>
      <c r="L1966" s="120"/>
      <c r="M1966" s="120"/>
      <c r="N1966" s="123"/>
      <c r="O1966" s="109"/>
    </row>
    <row r="1967" spans="1:15" s="166" customFormat="1" x14ac:dyDescent="0.3">
      <c r="A1967" s="113">
        <f t="shared" si="60"/>
        <v>1958</v>
      </c>
      <c r="B1967" s="114"/>
      <c r="C1967" s="115"/>
      <c r="D1967" s="116"/>
      <c r="E1967" s="117"/>
      <c r="F1967" s="118"/>
      <c r="G1967" s="105" t="str">
        <f t="shared" si="61"/>
        <v/>
      </c>
      <c r="H1967" s="117"/>
      <c r="I1967" s="122"/>
      <c r="J1967" s="165"/>
      <c r="K1967" s="122"/>
      <c r="L1967" s="120"/>
      <c r="M1967" s="120"/>
      <c r="N1967" s="123"/>
      <c r="O1967" s="122"/>
    </row>
    <row r="1968" spans="1:15" s="166" customFormat="1" x14ac:dyDescent="0.3">
      <c r="A1968" s="113">
        <f t="shared" si="60"/>
        <v>1959</v>
      </c>
      <c r="B1968" s="114"/>
      <c r="C1968" s="115"/>
      <c r="D1968" s="116"/>
      <c r="E1968" s="117"/>
      <c r="F1968" s="118"/>
      <c r="G1968" s="105" t="str">
        <f t="shared" si="61"/>
        <v/>
      </c>
      <c r="H1968" s="117"/>
      <c r="I1968" s="122"/>
      <c r="J1968" s="165"/>
      <c r="K1968" s="122"/>
      <c r="L1968" s="120"/>
      <c r="M1968" s="120"/>
      <c r="N1968" s="123"/>
      <c r="O1968" s="122"/>
    </row>
    <row r="1969" spans="1:15" s="166" customFormat="1" x14ac:dyDescent="0.3">
      <c r="A1969" s="113">
        <f t="shared" si="60"/>
        <v>1960</v>
      </c>
      <c r="B1969" s="114"/>
      <c r="C1969" s="115"/>
      <c r="D1969" s="116"/>
      <c r="E1969" s="117"/>
      <c r="F1969" s="118"/>
      <c r="G1969" s="105" t="str">
        <f t="shared" si="61"/>
        <v/>
      </c>
      <c r="H1969" s="117"/>
      <c r="I1969" s="122"/>
      <c r="J1969" s="165"/>
      <c r="K1969" s="122"/>
      <c r="L1969" s="120"/>
      <c r="M1969" s="120"/>
      <c r="N1969" s="123"/>
      <c r="O1969" s="122"/>
    </row>
    <row r="1970" spans="1:15" s="166" customFormat="1" x14ac:dyDescent="0.3">
      <c r="A1970" s="113">
        <f t="shared" si="60"/>
        <v>1961</v>
      </c>
      <c r="B1970" s="114"/>
      <c r="C1970" s="115"/>
      <c r="D1970" s="116"/>
      <c r="E1970" s="117"/>
      <c r="F1970" s="118"/>
      <c r="G1970" s="105" t="str">
        <f t="shared" si="61"/>
        <v/>
      </c>
      <c r="H1970" s="117"/>
      <c r="I1970" s="122"/>
      <c r="J1970" s="165"/>
      <c r="K1970" s="122"/>
      <c r="L1970" s="120"/>
      <c r="M1970" s="120"/>
      <c r="N1970" s="123"/>
      <c r="O1970" s="122"/>
    </row>
    <row r="1971" spans="1:15" s="166" customFormat="1" x14ac:dyDescent="0.3">
      <c r="A1971" s="113">
        <f t="shared" si="60"/>
        <v>1962</v>
      </c>
      <c r="B1971" s="114"/>
      <c r="C1971" s="115"/>
      <c r="D1971" s="116"/>
      <c r="E1971" s="117"/>
      <c r="F1971" s="118"/>
      <c r="G1971" s="105" t="str">
        <f t="shared" si="61"/>
        <v/>
      </c>
      <c r="H1971" s="117"/>
      <c r="I1971" s="122"/>
      <c r="J1971" s="165"/>
      <c r="K1971" s="122"/>
      <c r="L1971" s="120"/>
      <c r="M1971" s="120"/>
      <c r="N1971" s="123"/>
      <c r="O1971" s="122"/>
    </row>
    <row r="1972" spans="1:15" s="166" customFormat="1" x14ac:dyDescent="0.3">
      <c r="A1972" s="113">
        <f t="shared" si="60"/>
        <v>1963</v>
      </c>
      <c r="B1972" s="114"/>
      <c r="C1972" s="115"/>
      <c r="D1972" s="116"/>
      <c r="E1972" s="117"/>
      <c r="F1972" s="118"/>
      <c r="G1972" s="105" t="str">
        <f t="shared" si="61"/>
        <v/>
      </c>
      <c r="H1972" s="117"/>
      <c r="I1972" s="122"/>
      <c r="J1972" s="165"/>
      <c r="K1972" s="122"/>
      <c r="L1972" s="120"/>
      <c r="M1972" s="120"/>
      <c r="N1972" s="123"/>
      <c r="O1972" s="109"/>
    </row>
    <row r="1973" spans="1:15" s="166" customFormat="1" x14ac:dyDescent="0.3">
      <c r="A1973" s="113">
        <f t="shared" si="60"/>
        <v>1964</v>
      </c>
      <c r="B1973" s="114"/>
      <c r="C1973" s="115"/>
      <c r="D1973" s="116"/>
      <c r="E1973" s="117"/>
      <c r="F1973" s="118"/>
      <c r="G1973" s="105" t="str">
        <f t="shared" si="61"/>
        <v/>
      </c>
      <c r="H1973" s="117"/>
      <c r="I1973" s="122"/>
      <c r="J1973" s="165"/>
      <c r="K1973" s="122"/>
      <c r="L1973" s="120"/>
      <c r="M1973" s="120"/>
      <c r="N1973" s="123"/>
      <c r="O1973" s="122"/>
    </row>
    <row r="1974" spans="1:15" s="166" customFormat="1" x14ac:dyDescent="0.3">
      <c r="A1974" s="113">
        <f t="shared" si="60"/>
        <v>1965</v>
      </c>
      <c r="B1974" s="114"/>
      <c r="C1974" s="115"/>
      <c r="D1974" s="116"/>
      <c r="E1974" s="117"/>
      <c r="F1974" s="118"/>
      <c r="G1974" s="105" t="str">
        <f t="shared" si="61"/>
        <v/>
      </c>
      <c r="H1974" s="117"/>
      <c r="I1974" s="122"/>
      <c r="J1974" s="165"/>
      <c r="K1974" s="122"/>
      <c r="L1974" s="120"/>
      <c r="M1974" s="120"/>
      <c r="N1974" s="123"/>
      <c r="O1974" s="109"/>
    </row>
    <row r="1975" spans="1:15" s="166" customFormat="1" x14ac:dyDescent="0.3">
      <c r="A1975" s="113">
        <f t="shared" si="60"/>
        <v>1966</v>
      </c>
      <c r="B1975" s="114"/>
      <c r="C1975" s="115"/>
      <c r="D1975" s="116"/>
      <c r="E1975" s="117"/>
      <c r="F1975" s="118"/>
      <c r="G1975" s="105" t="str">
        <f t="shared" si="61"/>
        <v/>
      </c>
      <c r="H1975" s="117"/>
      <c r="I1975" s="122"/>
      <c r="J1975" s="165"/>
      <c r="K1975" s="122"/>
      <c r="L1975" s="120"/>
      <c r="M1975" s="120"/>
      <c r="N1975" s="123"/>
      <c r="O1975" s="109"/>
    </row>
    <row r="1976" spans="1:15" s="166" customFormat="1" x14ac:dyDescent="0.3">
      <c r="A1976" s="113">
        <f t="shared" si="60"/>
        <v>1967</v>
      </c>
      <c r="B1976" s="114"/>
      <c r="C1976" s="115"/>
      <c r="D1976" s="116"/>
      <c r="E1976" s="117"/>
      <c r="F1976" s="118"/>
      <c r="G1976" s="105" t="str">
        <f t="shared" si="61"/>
        <v/>
      </c>
      <c r="H1976" s="117"/>
      <c r="I1976" s="122"/>
      <c r="J1976" s="165"/>
      <c r="K1976" s="122"/>
      <c r="L1976" s="120"/>
      <c r="M1976" s="120"/>
      <c r="N1976" s="123"/>
      <c r="O1976" s="109"/>
    </row>
    <row r="1977" spans="1:15" s="166" customFormat="1" x14ac:dyDescent="0.3">
      <c r="A1977" s="113">
        <f t="shared" si="60"/>
        <v>1968</v>
      </c>
      <c r="B1977" s="114"/>
      <c r="C1977" s="115"/>
      <c r="D1977" s="116"/>
      <c r="E1977" s="117"/>
      <c r="F1977" s="118"/>
      <c r="G1977" s="105" t="str">
        <f t="shared" si="61"/>
        <v/>
      </c>
      <c r="H1977" s="117"/>
      <c r="I1977" s="122"/>
      <c r="J1977" s="165"/>
      <c r="K1977" s="122"/>
      <c r="L1977" s="120"/>
      <c r="M1977" s="120"/>
      <c r="N1977" s="123"/>
      <c r="O1977" s="109"/>
    </row>
    <row r="1978" spans="1:15" s="166" customFormat="1" x14ac:dyDescent="0.3">
      <c r="A1978" s="113">
        <f t="shared" si="60"/>
        <v>1969</v>
      </c>
      <c r="B1978" s="114"/>
      <c r="C1978" s="115"/>
      <c r="D1978" s="116"/>
      <c r="E1978" s="117"/>
      <c r="F1978" s="118"/>
      <c r="G1978" s="105" t="str">
        <f t="shared" si="61"/>
        <v/>
      </c>
      <c r="H1978" s="117"/>
      <c r="I1978" s="122"/>
      <c r="J1978" s="165"/>
      <c r="K1978" s="122"/>
      <c r="L1978" s="120"/>
      <c r="M1978" s="120"/>
      <c r="N1978" s="123"/>
      <c r="O1978" s="122"/>
    </row>
    <row r="1979" spans="1:15" s="166" customFormat="1" x14ac:dyDescent="0.3">
      <c r="A1979" s="113">
        <f t="shared" si="60"/>
        <v>1970</v>
      </c>
      <c r="B1979" s="114"/>
      <c r="C1979" s="115"/>
      <c r="D1979" s="116"/>
      <c r="E1979" s="117"/>
      <c r="F1979" s="118"/>
      <c r="G1979" s="105" t="str">
        <f t="shared" si="61"/>
        <v/>
      </c>
      <c r="H1979" s="117"/>
      <c r="I1979" s="122"/>
      <c r="J1979" s="165"/>
      <c r="K1979" s="122"/>
      <c r="L1979" s="120"/>
      <c r="M1979" s="120"/>
      <c r="N1979" s="123"/>
      <c r="O1979" s="122"/>
    </row>
    <row r="1980" spans="1:15" s="166" customFormat="1" x14ac:dyDescent="0.3">
      <c r="A1980" s="113">
        <f t="shared" si="60"/>
        <v>1971</v>
      </c>
      <c r="B1980" s="114"/>
      <c r="C1980" s="115"/>
      <c r="D1980" s="116"/>
      <c r="E1980" s="117"/>
      <c r="F1980" s="118"/>
      <c r="G1980" s="105" t="str">
        <f t="shared" si="61"/>
        <v/>
      </c>
      <c r="H1980" s="117"/>
      <c r="I1980" s="122"/>
      <c r="J1980" s="165"/>
      <c r="K1980" s="122"/>
      <c r="L1980" s="120"/>
      <c r="M1980" s="120"/>
      <c r="N1980" s="123"/>
      <c r="O1980" s="122"/>
    </row>
    <row r="1981" spans="1:15" s="166" customFormat="1" x14ac:dyDescent="0.3">
      <c r="A1981" s="113">
        <f t="shared" si="60"/>
        <v>1972</v>
      </c>
      <c r="B1981" s="114"/>
      <c r="C1981" s="115"/>
      <c r="D1981" s="116"/>
      <c r="E1981" s="117"/>
      <c r="F1981" s="118"/>
      <c r="G1981" s="105" t="str">
        <f t="shared" si="61"/>
        <v/>
      </c>
      <c r="H1981" s="117"/>
      <c r="I1981" s="122"/>
      <c r="J1981" s="165"/>
      <c r="K1981" s="122"/>
      <c r="L1981" s="120"/>
      <c r="M1981" s="120"/>
      <c r="N1981" s="123"/>
      <c r="O1981" s="122"/>
    </row>
    <row r="1982" spans="1:15" s="166" customFormat="1" x14ac:dyDescent="0.3">
      <c r="A1982" s="113">
        <f t="shared" si="60"/>
        <v>1973</v>
      </c>
      <c r="B1982" s="114"/>
      <c r="C1982" s="115"/>
      <c r="D1982" s="116"/>
      <c r="E1982" s="117"/>
      <c r="F1982" s="118"/>
      <c r="G1982" s="105" t="str">
        <f t="shared" si="61"/>
        <v/>
      </c>
      <c r="H1982" s="117"/>
      <c r="I1982" s="122"/>
      <c r="J1982" s="165"/>
      <c r="K1982" s="122"/>
      <c r="L1982" s="120"/>
      <c r="M1982" s="120"/>
      <c r="N1982" s="123"/>
      <c r="O1982" s="122"/>
    </row>
    <row r="1983" spans="1:15" s="166" customFormat="1" x14ac:dyDescent="0.3">
      <c r="A1983" s="113">
        <f t="shared" si="60"/>
        <v>1974</v>
      </c>
      <c r="B1983" s="114"/>
      <c r="C1983" s="115"/>
      <c r="D1983" s="116"/>
      <c r="E1983" s="117"/>
      <c r="F1983" s="118"/>
      <c r="G1983" s="105" t="str">
        <f t="shared" si="61"/>
        <v/>
      </c>
      <c r="H1983" s="117"/>
      <c r="I1983" s="122"/>
      <c r="J1983" s="165"/>
      <c r="K1983" s="122"/>
      <c r="L1983" s="120"/>
      <c r="M1983" s="120"/>
      <c r="N1983" s="123"/>
      <c r="O1983" s="122"/>
    </row>
    <row r="1984" spans="1:15" s="166" customFormat="1" x14ac:dyDescent="0.3">
      <c r="A1984" s="113">
        <f t="shared" si="60"/>
        <v>1975</v>
      </c>
      <c r="B1984" s="114"/>
      <c r="C1984" s="115"/>
      <c r="D1984" s="116"/>
      <c r="E1984" s="117"/>
      <c r="F1984" s="118"/>
      <c r="G1984" s="105" t="str">
        <f t="shared" si="61"/>
        <v/>
      </c>
      <c r="H1984" s="117"/>
      <c r="I1984" s="122"/>
      <c r="J1984" s="165"/>
      <c r="K1984" s="122"/>
      <c r="L1984" s="120"/>
      <c r="M1984" s="120"/>
      <c r="N1984" s="123"/>
      <c r="O1984" s="122"/>
    </row>
    <row r="1985" spans="1:15" s="166" customFormat="1" x14ac:dyDescent="0.3">
      <c r="A1985" s="113">
        <f t="shared" si="60"/>
        <v>1976</v>
      </c>
      <c r="B1985" s="114"/>
      <c r="C1985" s="115"/>
      <c r="D1985" s="116"/>
      <c r="E1985" s="117"/>
      <c r="F1985" s="118"/>
      <c r="G1985" s="105" t="str">
        <f t="shared" si="61"/>
        <v/>
      </c>
      <c r="H1985" s="117"/>
      <c r="I1985" s="122"/>
      <c r="J1985" s="165"/>
      <c r="K1985" s="122"/>
      <c r="L1985" s="120"/>
      <c r="M1985" s="120"/>
      <c r="N1985" s="123"/>
      <c r="O1985" s="122"/>
    </row>
    <row r="1986" spans="1:15" s="166" customFormat="1" x14ac:dyDescent="0.3">
      <c r="A1986" s="113">
        <f t="shared" si="60"/>
        <v>1977</v>
      </c>
      <c r="B1986" s="114"/>
      <c r="C1986" s="115"/>
      <c r="D1986" s="116"/>
      <c r="E1986" s="117"/>
      <c r="F1986" s="118"/>
      <c r="G1986" s="105" t="str">
        <f t="shared" si="61"/>
        <v/>
      </c>
      <c r="H1986" s="117"/>
      <c r="I1986" s="122"/>
      <c r="J1986" s="165"/>
      <c r="K1986" s="122"/>
      <c r="L1986" s="120"/>
      <c r="M1986" s="120"/>
      <c r="N1986" s="123"/>
      <c r="O1986" s="122"/>
    </row>
    <row r="1987" spans="1:15" s="166" customFormat="1" x14ac:dyDescent="0.3">
      <c r="A1987" s="113">
        <f t="shared" si="60"/>
        <v>1978</v>
      </c>
      <c r="B1987" s="114"/>
      <c r="C1987" s="115"/>
      <c r="D1987" s="116"/>
      <c r="E1987" s="117"/>
      <c r="F1987" s="118"/>
      <c r="G1987" s="105" t="str">
        <f t="shared" si="61"/>
        <v/>
      </c>
      <c r="H1987" s="117"/>
      <c r="I1987" s="122"/>
      <c r="J1987" s="165"/>
      <c r="K1987" s="122"/>
      <c r="L1987" s="120"/>
      <c r="M1987" s="120"/>
      <c r="N1987" s="123"/>
      <c r="O1987" s="122"/>
    </row>
    <row r="1988" spans="1:15" s="166" customFormat="1" x14ac:dyDescent="0.3">
      <c r="A1988" s="113">
        <f t="shared" si="60"/>
        <v>1979</v>
      </c>
      <c r="B1988" s="114"/>
      <c r="C1988" s="115"/>
      <c r="D1988" s="116"/>
      <c r="E1988" s="117"/>
      <c r="F1988" s="118"/>
      <c r="G1988" s="105" t="str">
        <f t="shared" si="61"/>
        <v/>
      </c>
      <c r="H1988" s="117"/>
      <c r="I1988" s="122"/>
      <c r="J1988" s="165"/>
      <c r="K1988" s="122"/>
      <c r="L1988" s="120"/>
      <c r="M1988" s="120"/>
      <c r="N1988" s="123"/>
      <c r="O1988" s="122"/>
    </row>
    <row r="1989" spans="1:15" s="166" customFormat="1" x14ac:dyDescent="0.3">
      <c r="A1989" s="113">
        <f t="shared" si="60"/>
        <v>1980</v>
      </c>
      <c r="B1989" s="114"/>
      <c r="C1989" s="115"/>
      <c r="D1989" s="116"/>
      <c r="E1989" s="117"/>
      <c r="F1989" s="118"/>
      <c r="G1989" s="105" t="str">
        <f t="shared" si="61"/>
        <v/>
      </c>
      <c r="H1989" s="117"/>
      <c r="I1989" s="122"/>
      <c r="J1989" s="165"/>
      <c r="K1989" s="122"/>
      <c r="L1989" s="120"/>
      <c r="M1989" s="120"/>
      <c r="N1989" s="123"/>
      <c r="O1989" s="122"/>
    </row>
    <row r="1990" spans="1:15" s="166" customFormat="1" x14ac:dyDescent="0.3">
      <c r="A1990" s="113">
        <f t="shared" si="60"/>
        <v>1981</v>
      </c>
      <c r="B1990" s="114"/>
      <c r="C1990" s="115"/>
      <c r="D1990" s="116"/>
      <c r="E1990" s="117"/>
      <c r="F1990" s="118"/>
      <c r="G1990" s="105" t="str">
        <f t="shared" si="61"/>
        <v/>
      </c>
      <c r="H1990" s="117"/>
      <c r="I1990" s="122"/>
      <c r="J1990" s="165"/>
      <c r="K1990" s="122"/>
      <c r="L1990" s="120"/>
      <c r="M1990" s="120"/>
      <c r="N1990" s="123"/>
      <c r="O1990" s="109"/>
    </row>
    <row r="1991" spans="1:15" s="166" customFormat="1" x14ac:dyDescent="0.3">
      <c r="A1991" s="113">
        <f t="shared" si="60"/>
        <v>1982</v>
      </c>
      <c r="B1991" s="114"/>
      <c r="C1991" s="115"/>
      <c r="D1991" s="116"/>
      <c r="E1991" s="117"/>
      <c r="F1991" s="118"/>
      <c r="G1991" s="105" t="str">
        <f t="shared" si="61"/>
        <v/>
      </c>
      <c r="H1991" s="117"/>
      <c r="I1991" s="122"/>
      <c r="J1991" s="165"/>
      <c r="K1991" s="122"/>
      <c r="L1991" s="120"/>
      <c r="M1991" s="120"/>
      <c r="N1991" s="123"/>
      <c r="O1991" s="122"/>
    </row>
    <row r="1992" spans="1:15" s="166" customFormat="1" x14ac:dyDescent="0.3">
      <c r="A1992" s="113">
        <f t="shared" si="60"/>
        <v>1983</v>
      </c>
      <c r="B1992" s="114"/>
      <c r="C1992" s="115"/>
      <c r="D1992" s="116"/>
      <c r="E1992" s="117"/>
      <c r="F1992" s="118"/>
      <c r="G1992" s="105" t="str">
        <f t="shared" si="61"/>
        <v/>
      </c>
      <c r="H1992" s="117"/>
      <c r="I1992" s="122"/>
      <c r="J1992" s="165"/>
      <c r="K1992" s="122"/>
      <c r="L1992" s="120"/>
      <c r="M1992" s="120"/>
      <c r="N1992" s="123"/>
      <c r="O1992" s="122"/>
    </row>
    <row r="1993" spans="1:15" s="166" customFormat="1" x14ac:dyDescent="0.3">
      <c r="A1993" s="113">
        <f t="shared" si="60"/>
        <v>1984</v>
      </c>
      <c r="B1993" s="114"/>
      <c r="C1993" s="115"/>
      <c r="D1993" s="116"/>
      <c r="E1993" s="117"/>
      <c r="F1993" s="118"/>
      <c r="G1993" s="105" t="str">
        <f t="shared" si="61"/>
        <v/>
      </c>
      <c r="H1993" s="117"/>
      <c r="I1993" s="122"/>
      <c r="J1993" s="165"/>
      <c r="K1993" s="122"/>
      <c r="L1993" s="120"/>
      <c r="M1993" s="120"/>
      <c r="N1993" s="123"/>
      <c r="O1993" s="122"/>
    </row>
    <row r="1994" spans="1:15" s="166" customFormat="1" x14ac:dyDescent="0.3">
      <c r="A1994" s="113">
        <f t="shared" si="60"/>
        <v>1985</v>
      </c>
      <c r="B1994" s="114"/>
      <c r="C1994" s="115"/>
      <c r="D1994" s="116"/>
      <c r="E1994" s="117"/>
      <c r="F1994" s="118"/>
      <c r="G1994" s="105" t="str">
        <f t="shared" si="61"/>
        <v/>
      </c>
      <c r="H1994" s="117"/>
      <c r="I1994" s="122"/>
      <c r="J1994" s="165"/>
      <c r="K1994" s="122"/>
      <c r="L1994" s="120"/>
      <c r="M1994" s="120"/>
      <c r="N1994" s="123"/>
      <c r="O1994" s="122"/>
    </row>
    <row r="1995" spans="1:15" s="166" customFormat="1" x14ac:dyDescent="0.3">
      <c r="A1995" s="113">
        <f t="shared" ref="A1995:A2058" si="62">A1994+1</f>
        <v>1986</v>
      </c>
      <c r="B1995" s="114"/>
      <c r="C1995" s="115"/>
      <c r="D1995" s="116"/>
      <c r="E1995" s="117"/>
      <c r="F1995" s="118"/>
      <c r="G1995" s="105" t="str">
        <f t="shared" ref="G1995:G2058" si="63">IF(E1995&lt;&gt;"",IF(D1995&lt;&gt;"",D1995&amp;"-"&amp;E1995&amp;"-"&amp;TEXT(F1995,"000"),E1995&amp;"-"&amp;TEXT(F1995,"000")),"")</f>
        <v/>
      </c>
      <c r="H1995" s="117"/>
      <c r="I1995" s="122"/>
      <c r="J1995" s="165"/>
      <c r="K1995" s="122"/>
      <c r="L1995" s="120"/>
      <c r="M1995" s="120"/>
      <c r="N1995" s="123"/>
      <c r="O1995" s="122"/>
    </row>
    <row r="1996" spans="1:15" s="166" customFormat="1" x14ac:dyDescent="0.3">
      <c r="A1996" s="113">
        <f t="shared" si="62"/>
        <v>1987</v>
      </c>
      <c r="B1996" s="114"/>
      <c r="C1996" s="115"/>
      <c r="D1996" s="116"/>
      <c r="E1996" s="117"/>
      <c r="F1996" s="118"/>
      <c r="G1996" s="105" t="str">
        <f t="shared" si="63"/>
        <v/>
      </c>
      <c r="H1996" s="117"/>
      <c r="I1996" s="122"/>
      <c r="J1996" s="165"/>
      <c r="K1996" s="122"/>
      <c r="L1996" s="120"/>
      <c r="M1996" s="120"/>
      <c r="N1996" s="123"/>
      <c r="O1996" s="122"/>
    </row>
    <row r="1997" spans="1:15" s="166" customFormat="1" x14ac:dyDescent="0.3">
      <c r="A1997" s="113">
        <f t="shared" si="62"/>
        <v>1988</v>
      </c>
      <c r="B1997" s="114"/>
      <c r="C1997" s="115"/>
      <c r="D1997" s="116"/>
      <c r="E1997" s="117"/>
      <c r="F1997" s="118"/>
      <c r="G1997" s="105" t="str">
        <f t="shared" si="63"/>
        <v/>
      </c>
      <c r="H1997" s="117"/>
      <c r="I1997" s="122"/>
      <c r="J1997" s="165"/>
      <c r="K1997" s="122"/>
      <c r="L1997" s="120"/>
      <c r="M1997" s="120"/>
      <c r="N1997" s="123"/>
      <c r="O1997" s="122"/>
    </row>
    <row r="1998" spans="1:15" s="166" customFormat="1" x14ac:dyDescent="0.3">
      <c r="A1998" s="113">
        <f t="shared" si="62"/>
        <v>1989</v>
      </c>
      <c r="B1998" s="114"/>
      <c r="C1998" s="115"/>
      <c r="D1998" s="116"/>
      <c r="E1998" s="117"/>
      <c r="F1998" s="118"/>
      <c r="G1998" s="105" t="str">
        <f t="shared" si="63"/>
        <v/>
      </c>
      <c r="H1998" s="117"/>
      <c r="I1998" s="122"/>
      <c r="J1998" s="165"/>
      <c r="K1998" s="122"/>
      <c r="L1998" s="120"/>
      <c r="M1998" s="120"/>
      <c r="N1998" s="123"/>
      <c r="O1998" s="122"/>
    </row>
    <row r="1999" spans="1:15" s="166" customFormat="1" x14ac:dyDescent="0.3">
      <c r="A1999" s="113">
        <f t="shared" si="62"/>
        <v>1990</v>
      </c>
      <c r="B1999" s="114"/>
      <c r="C1999" s="115"/>
      <c r="D1999" s="116"/>
      <c r="E1999" s="117"/>
      <c r="F1999" s="118"/>
      <c r="G1999" s="105" t="str">
        <f t="shared" si="63"/>
        <v/>
      </c>
      <c r="H1999" s="117"/>
      <c r="I1999" s="122"/>
      <c r="J1999" s="165"/>
      <c r="K1999" s="122"/>
      <c r="L1999" s="120"/>
      <c r="M1999" s="120"/>
      <c r="N1999" s="123"/>
      <c r="O1999" s="122"/>
    </row>
    <row r="2000" spans="1:15" s="166" customFormat="1" x14ac:dyDescent="0.3">
      <c r="A2000" s="113">
        <f t="shared" si="62"/>
        <v>1991</v>
      </c>
      <c r="B2000" s="114"/>
      <c r="C2000" s="115"/>
      <c r="D2000" s="116"/>
      <c r="E2000" s="117"/>
      <c r="F2000" s="118"/>
      <c r="G2000" s="105" t="str">
        <f t="shared" si="63"/>
        <v/>
      </c>
      <c r="H2000" s="117"/>
      <c r="I2000" s="122"/>
      <c r="J2000" s="165"/>
      <c r="K2000" s="122"/>
      <c r="L2000" s="120"/>
      <c r="M2000" s="120"/>
      <c r="N2000" s="123"/>
      <c r="O2000" s="122"/>
    </row>
    <row r="2001" spans="1:15" s="166" customFormat="1" x14ac:dyDescent="0.3">
      <c r="A2001" s="113">
        <f t="shared" si="62"/>
        <v>1992</v>
      </c>
      <c r="B2001" s="114"/>
      <c r="C2001" s="115"/>
      <c r="D2001" s="116"/>
      <c r="E2001" s="117"/>
      <c r="F2001" s="118"/>
      <c r="G2001" s="105" t="str">
        <f t="shared" si="63"/>
        <v/>
      </c>
      <c r="H2001" s="117"/>
      <c r="I2001" s="122"/>
      <c r="J2001" s="165"/>
      <c r="K2001" s="122"/>
      <c r="L2001" s="120"/>
      <c r="M2001" s="120"/>
      <c r="N2001" s="123"/>
      <c r="O2001" s="122"/>
    </row>
    <row r="2002" spans="1:15" s="166" customFormat="1" x14ac:dyDescent="0.3">
      <c r="A2002" s="113">
        <f t="shared" si="62"/>
        <v>1993</v>
      </c>
      <c r="B2002" s="114"/>
      <c r="C2002" s="115"/>
      <c r="D2002" s="116"/>
      <c r="E2002" s="117"/>
      <c r="F2002" s="118"/>
      <c r="G2002" s="105" t="str">
        <f t="shared" si="63"/>
        <v/>
      </c>
      <c r="H2002" s="117"/>
      <c r="I2002" s="122"/>
      <c r="J2002" s="165"/>
      <c r="K2002" s="122"/>
      <c r="L2002" s="120"/>
      <c r="M2002" s="120"/>
      <c r="N2002" s="123"/>
      <c r="O2002" s="122"/>
    </row>
    <row r="2003" spans="1:15" s="166" customFormat="1" x14ac:dyDescent="0.3">
      <c r="A2003" s="113">
        <f t="shared" si="62"/>
        <v>1994</v>
      </c>
      <c r="B2003" s="114"/>
      <c r="C2003" s="115"/>
      <c r="D2003" s="116"/>
      <c r="E2003" s="117"/>
      <c r="F2003" s="118"/>
      <c r="G2003" s="105" t="str">
        <f t="shared" si="63"/>
        <v/>
      </c>
      <c r="H2003" s="117"/>
      <c r="I2003" s="122"/>
      <c r="J2003" s="165"/>
      <c r="K2003" s="122"/>
      <c r="L2003" s="120"/>
      <c r="M2003" s="120"/>
      <c r="N2003" s="123"/>
      <c r="O2003" s="122"/>
    </row>
    <row r="2004" spans="1:15" s="166" customFormat="1" x14ac:dyDescent="0.3">
      <c r="A2004" s="113">
        <f t="shared" si="62"/>
        <v>1995</v>
      </c>
      <c r="B2004" s="114"/>
      <c r="C2004" s="115"/>
      <c r="D2004" s="116"/>
      <c r="E2004" s="117"/>
      <c r="F2004" s="118"/>
      <c r="G2004" s="105" t="str">
        <f t="shared" si="63"/>
        <v/>
      </c>
      <c r="H2004" s="117"/>
      <c r="I2004" s="122"/>
      <c r="J2004" s="165"/>
      <c r="K2004" s="122"/>
      <c r="L2004" s="120"/>
      <c r="M2004" s="120"/>
      <c r="N2004" s="123"/>
      <c r="O2004" s="109"/>
    </row>
    <row r="2005" spans="1:15" s="166" customFormat="1" x14ac:dyDescent="0.3">
      <c r="A2005" s="113">
        <f t="shared" si="62"/>
        <v>1996</v>
      </c>
      <c r="B2005" s="114"/>
      <c r="C2005" s="115"/>
      <c r="D2005" s="116"/>
      <c r="E2005" s="117"/>
      <c r="F2005" s="118"/>
      <c r="G2005" s="105" t="str">
        <f t="shared" si="63"/>
        <v/>
      </c>
      <c r="H2005" s="117"/>
      <c r="I2005" s="122"/>
      <c r="J2005" s="165"/>
      <c r="K2005" s="122"/>
      <c r="L2005" s="120"/>
      <c r="M2005" s="120"/>
      <c r="N2005" s="123"/>
      <c r="O2005" s="122"/>
    </row>
    <row r="2006" spans="1:15" s="166" customFormat="1" x14ac:dyDescent="0.3">
      <c r="A2006" s="113">
        <f t="shared" si="62"/>
        <v>1997</v>
      </c>
      <c r="B2006" s="114"/>
      <c r="C2006" s="115"/>
      <c r="D2006" s="116"/>
      <c r="E2006" s="117"/>
      <c r="F2006" s="118"/>
      <c r="G2006" s="105" t="str">
        <f t="shared" si="63"/>
        <v/>
      </c>
      <c r="H2006" s="117"/>
      <c r="I2006" s="122"/>
      <c r="J2006" s="165"/>
      <c r="K2006" s="122"/>
      <c r="L2006" s="120"/>
      <c r="M2006" s="120"/>
      <c r="N2006" s="123"/>
      <c r="O2006" s="122"/>
    </row>
    <row r="2007" spans="1:15" s="166" customFormat="1" x14ac:dyDescent="0.3">
      <c r="A2007" s="113">
        <f t="shared" si="62"/>
        <v>1998</v>
      </c>
      <c r="B2007" s="114"/>
      <c r="C2007" s="115"/>
      <c r="D2007" s="116"/>
      <c r="E2007" s="117"/>
      <c r="F2007" s="118"/>
      <c r="G2007" s="105" t="str">
        <f t="shared" si="63"/>
        <v/>
      </c>
      <c r="H2007" s="117"/>
      <c r="I2007" s="122"/>
      <c r="J2007" s="165"/>
      <c r="K2007" s="122"/>
      <c r="L2007" s="120"/>
      <c r="M2007" s="120"/>
      <c r="N2007" s="123"/>
      <c r="O2007" s="109"/>
    </row>
    <row r="2008" spans="1:15" s="166" customFormat="1" x14ac:dyDescent="0.3">
      <c r="A2008" s="113">
        <f t="shared" si="62"/>
        <v>1999</v>
      </c>
      <c r="B2008" s="114"/>
      <c r="C2008" s="115"/>
      <c r="D2008" s="116"/>
      <c r="E2008" s="117"/>
      <c r="F2008" s="118"/>
      <c r="G2008" s="105" t="str">
        <f t="shared" si="63"/>
        <v/>
      </c>
      <c r="H2008" s="117"/>
      <c r="I2008" s="122"/>
      <c r="J2008" s="165"/>
      <c r="K2008" s="122"/>
      <c r="L2008" s="120"/>
      <c r="M2008" s="120"/>
      <c r="N2008" s="123"/>
      <c r="O2008" s="109"/>
    </row>
    <row r="2009" spans="1:15" s="166" customFormat="1" x14ac:dyDescent="0.3">
      <c r="A2009" s="113">
        <f t="shared" si="62"/>
        <v>2000</v>
      </c>
      <c r="B2009" s="114"/>
      <c r="C2009" s="115"/>
      <c r="D2009" s="116"/>
      <c r="E2009" s="117"/>
      <c r="F2009" s="118"/>
      <c r="G2009" s="105" t="str">
        <f t="shared" si="63"/>
        <v/>
      </c>
      <c r="H2009" s="117"/>
      <c r="I2009" s="122"/>
      <c r="J2009" s="165"/>
      <c r="K2009" s="122"/>
      <c r="L2009" s="120"/>
      <c r="M2009" s="120"/>
      <c r="N2009" s="123"/>
      <c r="O2009" s="109"/>
    </row>
    <row r="2010" spans="1:15" s="166" customFormat="1" x14ac:dyDescent="0.3">
      <c r="A2010" s="113">
        <f t="shared" si="62"/>
        <v>2001</v>
      </c>
      <c r="B2010" s="114"/>
      <c r="C2010" s="115"/>
      <c r="D2010" s="116"/>
      <c r="E2010" s="117"/>
      <c r="F2010" s="118"/>
      <c r="G2010" s="105" t="str">
        <f t="shared" si="63"/>
        <v/>
      </c>
      <c r="H2010" s="117"/>
      <c r="I2010" s="122"/>
      <c r="J2010" s="165"/>
      <c r="K2010" s="122"/>
      <c r="L2010" s="120"/>
      <c r="M2010" s="120"/>
      <c r="N2010" s="123"/>
      <c r="O2010" s="109"/>
    </row>
    <row r="2011" spans="1:15" s="166" customFormat="1" x14ac:dyDescent="0.3">
      <c r="A2011" s="113">
        <f t="shared" si="62"/>
        <v>2002</v>
      </c>
      <c r="B2011" s="114"/>
      <c r="C2011" s="115"/>
      <c r="D2011" s="116"/>
      <c r="E2011" s="117"/>
      <c r="F2011" s="118"/>
      <c r="G2011" s="105" t="str">
        <f t="shared" si="63"/>
        <v/>
      </c>
      <c r="H2011" s="117"/>
      <c r="I2011" s="122"/>
      <c r="J2011" s="165"/>
      <c r="K2011" s="122"/>
      <c r="L2011" s="120"/>
      <c r="M2011" s="120"/>
      <c r="N2011" s="123"/>
      <c r="O2011" s="109"/>
    </row>
    <row r="2012" spans="1:15" s="166" customFormat="1" x14ac:dyDescent="0.3">
      <c r="A2012" s="113">
        <f t="shared" si="62"/>
        <v>2003</v>
      </c>
      <c r="B2012" s="114"/>
      <c r="C2012" s="115"/>
      <c r="D2012" s="116"/>
      <c r="E2012" s="117"/>
      <c r="F2012" s="118"/>
      <c r="G2012" s="105" t="str">
        <f t="shared" si="63"/>
        <v/>
      </c>
      <c r="H2012" s="117"/>
      <c r="I2012" s="122"/>
      <c r="J2012" s="165"/>
      <c r="K2012" s="122"/>
      <c r="L2012" s="120"/>
      <c r="M2012" s="120"/>
      <c r="N2012" s="123"/>
      <c r="O2012" s="122"/>
    </row>
    <row r="2013" spans="1:15" s="166" customFormat="1" x14ac:dyDescent="0.3">
      <c r="A2013" s="113">
        <f t="shared" si="62"/>
        <v>2004</v>
      </c>
      <c r="B2013" s="114"/>
      <c r="C2013" s="115"/>
      <c r="D2013" s="116"/>
      <c r="E2013" s="117"/>
      <c r="F2013" s="118"/>
      <c r="G2013" s="105" t="str">
        <f t="shared" si="63"/>
        <v/>
      </c>
      <c r="H2013" s="117"/>
      <c r="I2013" s="122"/>
      <c r="J2013" s="165"/>
      <c r="K2013" s="122"/>
      <c r="L2013" s="120"/>
      <c r="M2013" s="120"/>
      <c r="N2013" s="123"/>
      <c r="O2013" s="122"/>
    </row>
    <row r="2014" spans="1:15" s="166" customFormat="1" x14ac:dyDescent="0.3">
      <c r="A2014" s="113">
        <f t="shared" si="62"/>
        <v>2005</v>
      </c>
      <c r="B2014" s="114"/>
      <c r="C2014" s="115"/>
      <c r="D2014" s="116"/>
      <c r="E2014" s="117"/>
      <c r="F2014" s="118"/>
      <c r="G2014" s="105" t="str">
        <f t="shared" si="63"/>
        <v/>
      </c>
      <c r="H2014" s="117"/>
      <c r="I2014" s="122"/>
      <c r="J2014" s="165"/>
      <c r="K2014" s="122"/>
      <c r="L2014" s="120"/>
      <c r="M2014" s="120"/>
      <c r="N2014" s="123"/>
      <c r="O2014" s="122"/>
    </row>
    <row r="2015" spans="1:15" s="166" customFormat="1" x14ac:dyDescent="0.3">
      <c r="A2015" s="113">
        <f t="shared" si="62"/>
        <v>2006</v>
      </c>
      <c r="B2015" s="114"/>
      <c r="C2015" s="115"/>
      <c r="D2015" s="116"/>
      <c r="E2015" s="117"/>
      <c r="F2015" s="118"/>
      <c r="G2015" s="105" t="str">
        <f t="shared" si="63"/>
        <v/>
      </c>
      <c r="H2015" s="117"/>
      <c r="I2015" s="122"/>
      <c r="J2015" s="165"/>
      <c r="K2015" s="122"/>
      <c r="L2015" s="120"/>
      <c r="M2015" s="120"/>
      <c r="N2015" s="123"/>
      <c r="O2015" s="109"/>
    </row>
    <row r="2016" spans="1:15" s="166" customFormat="1" x14ac:dyDescent="0.3">
      <c r="A2016" s="113">
        <f t="shared" si="62"/>
        <v>2007</v>
      </c>
      <c r="B2016" s="114"/>
      <c r="C2016" s="115"/>
      <c r="D2016" s="116"/>
      <c r="E2016" s="117"/>
      <c r="F2016" s="118"/>
      <c r="G2016" s="105" t="str">
        <f t="shared" si="63"/>
        <v/>
      </c>
      <c r="H2016" s="117"/>
      <c r="I2016" s="122"/>
      <c r="J2016" s="165"/>
      <c r="K2016" s="122"/>
      <c r="L2016" s="120"/>
      <c r="M2016" s="120"/>
      <c r="N2016" s="123"/>
      <c r="O2016" s="109"/>
    </row>
    <row r="2017" spans="1:15" s="166" customFormat="1" x14ac:dyDescent="0.3">
      <c r="A2017" s="113">
        <f t="shared" si="62"/>
        <v>2008</v>
      </c>
      <c r="B2017" s="114"/>
      <c r="C2017" s="115"/>
      <c r="D2017" s="116"/>
      <c r="E2017" s="117"/>
      <c r="F2017" s="118"/>
      <c r="G2017" s="105" t="str">
        <f t="shared" si="63"/>
        <v/>
      </c>
      <c r="H2017" s="117"/>
      <c r="I2017" s="122"/>
      <c r="J2017" s="165"/>
      <c r="K2017" s="122"/>
      <c r="L2017" s="120"/>
      <c r="M2017" s="120"/>
      <c r="N2017" s="123"/>
      <c r="O2017" s="109"/>
    </row>
    <row r="2018" spans="1:15" s="166" customFormat="1" x14ac:dyDescent="0.3">
      <c r="A2018" s="113">
        <f t="shared" si="62"/>
        <v>2009</v>
      </c>
      <c r="B2018" s="114"/>
      <c r="C2018" s="115"/>
      <c r="D2018" s="116"/>
      <c r="E2018" s="117"/>
      <c r="F2018" s="118"/>
      <c r="G2018" s="105" t="str">
        <f t="shared" si="63"/>
        <v/>
      </c>
      <c r="H2018" s="117"/>
      <c r="I2018" s="122"/>
      <c r="J2018" s="165"/>
      <c r="K2018" s="122"/>
      <c r="L2018" s="120"/>
      <c r="M2018" s="120"/>
      <c r="N2018" s="123"/>
      <c r="O2018" s="122"/>
    </row>
    <row r="2019" spans="1:15" s="166" customFormat="1" x14ac:dyDescent="0.3">
      <c r="A2019" s="113">
        <f t="shared" si="62"/>
        <v>2010</v>
      </c>
      <c r="B2019" s="114"/>
      <c r="C2019" s="115"/>
      <c r="D2019" s="116"/>
      <c r="E2019" s="117"/>
      <c r="F2019" s="118"/>
      <c r="G2019" s="105" t="str">
        <f t="shared" si="63"/>
        <v/>
      </c>
      <c r="H2019" s="117"/>
      <c r="I2019" s="122"/>
      <c r="J2019" s="165"/>
      <c r="K2019" s="122"/>
      <c r="L2019" s="120"/>
      <c r="M2019" s="120"/>
      <c r="N2019" s="123"/>
      <c r="O2019" s="122"/>
    </row>
    <row r="2020" spans="1:15" s="166" customFormat="1" x14ac:dyDescent="0.3">
      <c r="A2020" s="113">
        <f t="shared" si="62"/>
        <v>2011</v>
      </c>
      <c r="B2020" s="114"/>
      <c r="C2020" s="115"/>
      <c r="D2020" s="116"/>
      <c r="E2020" s="117"/>
      <c r="F2020" s="118"/>
      <c r="G2020" s="105" t="str">
        <f t="shared" si="63"/>
        <v/>
      </c>
      <c r="H2020" s="117"/>
      <c r="I2020" s="122"/>
      <c r="J2020" s="165"/>
      <c r="K2020" s="122"/>
      <c r="L2020" s="120"/>
      <c r="M2020" s="120"/>
      <c r="N2020" s="123"/>
      <c r="O2020" s="109"/>
    </row>
    <row r="2021" spans="1:15" s="166" customFormat="1" x14ac:dyDescent="0.3">
      <c r="A2021" s="113">
        <f t="shared" si="62"/>
        <v>2012</v>
      </c>
      <c r="B2021" s="114"/>
      <c r="C2021" s="115"/>
      <c r="D2021" s="116"/>
      <c r="E2021" s="117"/>
      <c r="F2021" s="118"/>
      <c r="G2021" s="105" t="str">
        <f t="shared" si="63"/>
        <v/>
      </c>
      <c r="H2021" s="117"/>
      <c r="I2021" s="122"/>
      <c r="J2021" s="165"/>
      <c r="K2021" s="122"/>
      <c r="L2021" s="120"/>
      <c r="M2021" s="120"/>
      <c r="N2021" s="123"/>
      <c r="O2021" s="109"/>
    </row>
    <row r="2022" spans="1:15" s="166" customFormat="1" x14ac:dyDescent="0.3">
      <c r="A2022" s="113">
        <f t="shared" si="62"/>
        <v>2013</v>
      </c>
      <c r="B2022" s="114"/>
      <c r="C2022" s="115"/>
      <c r="D2022" s="116"/>
      <c r="E2022" s="117"/>
      <c r="F2022" s="118"/>
      <c r="G2022" s="105" t="str">
        <f t="shared" si="63"/>
        <v/>
      </c>
      <c r="H2022" s="117"/>
      <c r="I2022" s="122"/>
      <c r="J2022" s="165"/>
      <c r="K2022" s="122"/>
      <c r="L2022" s="120"/>
      <c r="M2022" s="120"/>
      <c r="N2022" s="123"/>
      <c r="O2022" s="109"/>
    </row>
    <row r="2023" spans="1:15" s="166" customFormat="1" x14ac:dyDescent="0.3">
      <c r="A2023" s="113">
        <f t="shared" si="62"/>
        <v>2014</v>
      </c>
      <c r="B2023" s="114"/>
      <c r="C2023" s="115"/>
      <c r="D2023" s="116"/>
      <c r="E2023" s="117"/>
      <c r="F2023" s="118"/>
      <c r="G2023" s="105" t="str">
        <f t="shared" si="63"/>
        <v/>
      </c>
      <c r="H2023" s="117"/>
      <c r="I2023" s="122"/>
      <c r="J2023" s="165"/>
      <c r="K2023" s="122"/>
      <c r="L2023" s="120"/>
      <c r="M2023" s="120"/>
      <c r="N2023" s="123"/>
      <c r="O2023" s="109"/>
    </row>
    <row r="2024" spans="1:15" s="166" customFormat="1" x14ac:dyDescent="0.3">
      <c r="A2024" s="113">
        <f t="shared" si="62"/>
        <v>2015</v>
      </c>
      <c r="B2024" s="114"/>
      <c r="C2024" s="115"/>
      <c r="D2024" s="116"/>
      <c r="E2024" s="117"/>
      <c r="F2024" s="118"/>
      <c r="G2024" s="105" t="str">
        <f t="shared" si="63"/>
        <v/>
      </c>
      <c r="H2024" s="117"/>
      <c r="I2024" s="122"/>
      <c r="J2024" s="165"/>
      <c r="K2024" s="122"/>
      <c r="L2024" s="120"/>
      <c r="M2024" s="120"/>
      <c r="N2024" s="123"/>
      <c r="O2024" s="109"/>
    </row>
    <row r="2025" spans="1:15" s="166" customFormat="1" x14ac:dyDescent="0.3">
      <c r="A2025" s="113">
        <f t="shared" si="62"/>
        <v>2016</v>
      </c>
      <c r="B2025" s="114"/>
      <c r="C2025" s="115"/>
      <c r="D2025" s="116"/>
      <c r="E2025" s="117"/>
      <c r="F2025" s="118"/>
      <c r="G2025" s="105" t="str">
        <f t="shared" si="63"/>
        <v/>
      </c>
      <c r="H2025" s="117"/>
      <c r="I2025" s="122"/>
      <c r="J2025" s="165"/>
      <c r="K2025" s="122"/>
      <c r="L2025" s="120"/>
      <c r="M2025" s="120"/>
      <c r="N2025" s="123"/>
      <c r="O2025" s="109"/>
    </row>
    <row r="2026" spans="1:15" s="166" customFormat="1" x14ac:dyDescent="0.3">
      <c r="A2026" s="113">
        <f t="shared" si="62"/>
        <v>2017</v>
      </c>
      <c r="B2026" s="114"/>
      <c r="C2026" s="115"/>
      <c r="D2026" s="116"/>
      <c r="E2026" s="117"/>
      <c r="F2026" s="118"/>
      <c r="G2026" s="105" t="str">
        <f t="shared" si="63"/>
        <v/>
      </c>
      <c r="H2026" s="117"/>
      <c r="I2026" s="122"/>
      <c r="J2026" s="165"/>
      <c r="K2026" s="122"/>
      <c r="L2026" s="120"/>
      <c r="M2026" s="120"/>
      <c r="N2026" s="123"/>
      <c r="O2026" s="122"/>
    </row>
    <row r="2027" spans="1:15" s="166" customFormat="1" x14ac:dyDescent="0.3">
      <c r="A2027" s="113">
        <f t="shared" si="62"/>
        <v>2018</v>
      </c>
      <c r="B2027" s="114"/>
      <c r="C2027" s="115"/>
      <c r="D2027" s="116"/>
      <c r="E2027" s="117"/>
      <c r="F2027" s="118"/>
      <c r="G2027" s="105" t="str">
        <f t="shared" si="63"/>
        <v/>
      </c>
      <c r="H2027" s="117"/>
      <c r="I2027" s="122"/>
      <c r="J2027" s="165"/>
      <c r="K2027" s="122"/>
      <c r="L2027" s="120"/>
      <c r="M2027" s="120"/>
      <c r="N2027" s="123"/>
      <c r="O2027" s="109"/>
    </row>
    <row r="2028" spans="1:15" s="166" customFormat="1" x14ac:dyDescent="0.3">
      <c r="A2028" s="113">
        <f t="shared" si="62"/>
        <v>2019</v>
      </c>
      <c r="B2028" s="114"/>
      <c r="C2028" s="115"/>
      <c r="D2028" s="116"/>
      <c r="E2028" s="117"/>
      <c r="F2028" s="118"/>
      <c r="G2028" s="105" t="str">
        <f t="shared" si="63"/>
        <v/>
      </c>
      <c r="H2028" s="117"/>
      <c r="I2028" s="122"/>
      <c r="J2028" s="165"/>
      <c r="K2028" s="122"/>
      <c r="L2028" s="120"/>
      <c r="M2028" s="120"/>
      <c r="N2028" s="123"/>
      <c r="O2028" s="122"/>
    </row>
    <row r="2029" spans="1:15" s="166" customFormat="1" x14ac:dyDescent="0.3">
      <c r="A2029" s="113">
        <f t="shared" si="62"/>
        <v>2020</v>
      </c>
      <c r="B2029" s="114"/>
      <c r="C2029" s="115"/>
      <c r="D2029" s="116"/>
      <c r="E2029" s="117"/>
      <c r="F2029" s="118"/>
      <c r="G2029" s="105" t="str">
        <f t="shared" si="63"/>
        <v/>
      </c>
      <c r="H2029" s="117"/>
      <c r="I2029" s="122"/>
      <c r="J2029" s="165"/>
      <c r="K2029" s="122"/>
      <c r="L2029" s="120"/>
      <c r="M2029" s="120"/>
      <c r="N2029" s="123"/>
      <c r="O2029" s="109"/>
    </row>
    <row r="2030" spans="1:15" s="166" customFormat="1" x14ac:dyDescent="0.3">
      <c r="A2030" s="113">
        <f t="shared" si="62"/>
        <v>2021</v>
      </c>
      <c r="B2030" s="114"/>
      <c r="C2030" s="115"/>
      <c r="D2030" s="116"/>
      <c r="E2030" s="117"/>
      <c r="F2030" s="118"/>
      <c r="G2030" s="105" t="str">
        <f t="shared" si="63"/>
        <v/>
      </c>
      <c r="H2030" s="117"/>
      <c r="I2030" s="122"/>
      <c r="J2030" s="165"/>
      <c r="K2030" s="122"/>
      <c r="L2030" s="120"/>
      <c r="M2030" s="120"/>
      <c r="N2030" s="123"/>
      <c r="O2030" s="122"/>
    </row>
    <row r="2031" spans="1:15" s="166" customFormat="1" x14ac:dyDescent="0.3">
      <c r="A2031" s="113">
        <f t="shared" si="62"/>
        <v>2022</v>
      </c>
      <c r="B2031" s="114"/>
      <c r="C2031" s="115"/>
      <c r="D2031" s="116"/>
      <c r="E2031" s="117"/>
      <c r="F2031" s="118"/>
      <c r="G2031" s="105" t="str">
        <f t="shared" si="63"/>
        <v/>
      </c>
      <c r="H2031" s="117"/>
      <c r="I2031" s="122"/>
      <c r="J2031" s="165"/>
      <c r="K2031" s="122"/>
      <c r="L2031" s="120"/>
      <c r="M2031" s="120"/>
      <c r="N2031" s="123"/>
      <c r="O2031" s="122"/>
    </row>
    <row r="2032" spans="1:15" s="166" customFormat="1" x14ac:dyDescent="0.3">
      <c r="A2032" s="113">
        <f t="shared" si="62"/>
        <v>2023</v>
      </c>
      <c r="B2032" s="114"/>
      <c r="C2032" s="115"/>
      <c r="D2032" s="116"/>
      <c r="E2032" s="117"/>
      <c r="F2032" s="118"/>
      <c r="G2032" s="105" t="str">
        <f t="shared" si="63"/>
        <v/>
      </c>
      <c r="H2032" s="117"/>
      <c r="I2032" s="122"/>
      <c r="J2032" s="165"/>
      <c r="K2032" s="122"/>
      <c r="L2032" s="120"/>
      <c r="M2032" s="120"/>
      <c r="N2032" s="123"/>
      <c r="O2032" s="109"/>
    </row>
    <row r="2033" spans="1:15" s="166" customFormat="1" x14ac:dyDescent="0.3">
      <c r="A2033" s="113">
        <f t="shared" si="62"/>
        <v>2024</v>
      </c>
      <c r="B2033" s="114"/>
      <c r="C2033" s="115"/>
      <c r="D2033" s="116"/>
      <c r="E2033" s="117"/>
      <c r="F2033" s="118"/>
      <c r="G2033" s="105" t="str">
        <f t="shared" si="63"/>
        <v/>
      </c>
      <c r="H2033" s="117"/>
      <c r="I2033" s="122"/>
      <c r="J2033" s="165"/>
      <c r="K2033" s="122"/>
      <c r="L2033" s="120"/>
      <c r="M2033" s="120"/>
      <c r="N2033" s="123"/>
      <c r="O2033" s="109"/>
    </row>
    <row r="2034" spans="1:15" s="166" customFormat="1" x14ac:dyDescent="0.3">
      <c r="A2034" s="113">
        <f t="shared" si="62"/>
        <v>2025</v>
      </c>
      <c r="B2034" s="114"/>
      <c r="C2034" s="115"/>
      <c r="D2034" s="116"/>
      <c r="E2034" s="117"/>
      <c r="F2034" s="118"/>
      <c r="G2034" s="105" t="str">
        <f t="shared" si="63"/>
        <v/>
      </c>
      <c r="H2034" s="117"/>
      <c r="I2034" s="122"/>
      <c r="J2034" s="165"/>
      <c r="K2034" s="122"/>
      <c r="L2034" s="120"/>
      <c r="M2034" s="120"/>
      <c r="N2034" s="123"/>
      <c r="O2034" s="109"/>
    </row>
    <row r="2035" spans="1:15" s="166" customFormat="1" x14ac:dyDescent="0.3">
      <c r="A2035" s="113">
        <f t="shared" si="62"/>
        <v>2026</v>
      </c>
      <c r="B2035" s="114"/>
      <c r="C2035" s="115"/>
      <c r="D2035" s="116"/>
      <c r="E2035" s="117"/>
      <c r="F2035" s="118"/>
      <c r="G2035" s="105" t="str">
        <f t="shared" si="63"/>
        <v/>
      </c>
      <c r="H2035" s="117"/>
      <c r="I2035" s="122"/>
      <c r="J2035" s="165"/>
      <c r="K2035" s="122"/>
      <c r="L2035" s="120"/>
      <c r="M2035" s="120"/>
      <c r="N2035" s="123"/>
      <c r="O2035" s="109"/>
    </row>
    <row r="2036" spans="1:15" s="166" customFormat="1" x14ac:dyDescent="0.3">
      <c r="A2036" s="113">
        <f t="shared" si="62"/>
        <v>2027</v>
      </c>
      <c r="B2036" s="114"/>
      <c r="C2036" s="115"/>
      <c r="D2036" s="116"/>
      <c r="E2036" s="117"/>
      <c r="F2036" s="118"/>
      <c r="G2036" s="105" t="str">
        <f t="shared" si="63"/>
        <v/>
      </c>
      <c r="H2036" s="117"/>
      <c r="I2036" s="122"/>
      <c r="J2036" s="165"/>
      <c r="K2036" s="122"/>
      <c r="L2036" s="120"/>
      <c r="M2036" s="120"/>
      <c r="N2036" s="123"/>
      <c r="O2036" s="109"/>
    </row>
    <row r="2037" spans="1:15" s="166" customFormat="1" x14ac:dyDescent="0.3">
      <c r="A2037" s="113">
        <f t="shared" si="62"/>
        <v>2028</v>
      </c>
      <c r="B2037" s="114"/>
      <c r="C2037" s="115"/>
      <c r="D2037" s="116"/>
      <c r="E2037" s="117"/>
      <c r="F2037" s="118"/>
      <c r="G2037" s="105" t="str">
        <f t="shared" si="63"/>
        <v/>
      </c>
      <c r="H2037" s="117"/>
      <c r="I2037" s="122"/>
      <c r="J2037" s="165"/>
      <c r="K2037" s="122"/>
      <c r="L2037" s="120"/>
      <c r="M2037" s="120"/>
      <c r="N2037" s="123"/>
      <c r="O2037" s="122"/>
    </row>
    <row r="2038" spans="1:15" s="166" customFormat="1" x14ac:dyDescent="0.3">
      <c r="A2038" s="113">
        <f t="shared" si="62"/>
        <v>2029</v>
      </c>
      <c r="B2038" s="114"/>
      <c r="C2038" s="115"/>
      <c r="D2038" s="116"/>
      <c r="E2038" s="117"/>
      <c r="F2038" s="118"/>
      <c r="G2038" s="105" t="str">
        <f t="shared" si="63"/>
        <v/>
      </c>
      <c r="H2038" s="117"/>
      <c r="I2038" s="122"/>
      <c r="J2038" s="165"/>
      <c r="K2038" s="122"/>
      <c r="L2038" s="120"/>
      <c r="M2038" s="120"/>
      <c r="N2038" s="123"/>
      <c r="O2038" s="122"/>
    </row>
    <row r="2039" spans="1:15" s="166" customFormat="1" x14ac:dyDescent="0.3">
      <c r="A2039" s="113">
        <f t="shared" si="62"/>
        <v>2030</v>
      </c>
      <c r="B2039" s="114"/>
      <c r="C2039" s="115"/>
      <c r="D2039" s="116"/>
      <c r="E2039" s="117"/>
      <c r="F2039" s="118"/>
      <c r="G2039" s="105" t="str">
        <f t="shared" si="63"/>
        <v/>
      </c>
      <c r="H2039" s="117"/>
      <c r="I2039" s="122"/>
      <c r="J2039" s="165"/>
      <c r="K2039" s="122"/>
      <c r="L2039" s="120"/>
      <c r="M2039" s="120"/>
      <c r="N2039" s="123"/>
      <c r="O2039" s="122"/>
    </row>
    <row r="2040" spans="1:15" s="166" customFormat="1" x14ac:dyDescent="0.3">
      <c r="A2040" s="113">
        <f t="shared" si="62"/>
        <v>2031</v>
      </c>
      <c r="B2040" s="114"/>
      <c r="C2040" s="115"/>
      <c r="D2040" s="116"/>
      <c r="E2040" s="117"/>
      <c r="F2040" s="118"/>
      <c r="G2040" s="105" t="str">
        <f t="shared" si="63"/>
        <v/>
      </c>
      <c r="H2040" s="117"/>
      <c r="I2040" s="122"/>
      <c r="J2040" s="165"/>
      <c r="K2040" s="122"/>
      <c r="L2040" s="120"/>
      <c r="M2040" s="120"/>
      <c r="N2040" s="123"/>
      <c r="O2040" s="122"/>
    </row>
    <row r="2041" spans="1:15" s="166" customFormat="1" x14ac:dyDescent="0.3">
      <c r="A2041" s="113">
        <f t="shared" si="62"/>
        <v>2032</v>
      </c>
      <c r="B2041" s="114"/>
      <c r="C2041" s="115"/>
      <c r="D2041" s="116"/>
      <c r="E2041" s="117"/>
      <c r="F2041" s="118"/>
      <c r="G2041" s="105" t="str">
        <f t="shared" si="63"/>
        <v/>
      </c>
      <c r="H2041" s="117"/>
      <c r="I2041" s="122"/>
      <c r="J2041" s="165"/>
      <c r="K2041" s="122"/>
      <c r="L2041" s="120"/>
      <c r="M2041" s="120"/>
      <c r="N2041" s="123"/>
      <c r="O2041" s="122"/>
    </row>
    <row r="2042" spans="1:15" s="166" customFormat="1" x14ac:dyDescent="0.3">
      <c r="A2042" s="113">
        <f t="shared" si="62"/>
        <v>2033</v>
      </c>
      <c r="B2042" s="114"/>
      <c r="C2042" s="115"/>
      <c r="D2042" s="116"/>
      <c r="E2042" s="117"/>
      <c r="F2042" s="118"/>
      <c r="G2042" s="105" t="str">
        <f t="shared" si="63"/>
        <v/>
      </c>
      <c r="H2042" s="117"/>
      <c r="I2042" s="122"/>
      <c r="J2042" s="165"/>
      <c r="K2042" s="122"/>
      <c r="L2042" s="120"/>
      <c r="M2042" s="120"/>
      <c r="N2042" s="123"/>
      <c r="O2042" s="122"/>
    </row>
    <row r="2043" spans="1:15" s="166" customFormat="1" x14ac:dyDescent="0.3">
      <c r="A2043" s="113">
        <f t="shared" si="62"/>
        <v>2034</v>
      </c>
      <c r="B2043" s="114"/>
      <c r="C2043" s="115"/>
      <c r="D2043" s="116"/>
      <c r="E2043" s="117"/>
      <c r="F2043" s="118"/>
      <c r="G2043" s="105" t="str">
        <f t="shared" si="63"/>
        <v/>
      </c>
      <c r="H2043" s="117"/>
      <c r="I2043" s="122"/>
      <c r="J2043" s="165"/>
      <c r="K2043" s="122"/>
      <c r="L2043" s="120"/>
      <c r="M2043" s="120"/>
      <c r="N2043" s="123"/>
      <c r="O2043" s="122"/>
    </row>
    <row r="2044" spans="1:15" s="166" customFormat="1" x14ac:dyDescent="0.3">
      <c r="A2044" s="113">
        <f t="shared" si="62"/>
        <v>2035</v>
      </c>
      <c r="B2044" s="114"/>
      <c r="C2044" s="115"/>
      <c r="D2044" s="116"/>
      <c r="E2044" s="117"/>
      <c r="F2044" s="118"/>
      <c r="G2044" s="105" t="str">
        <f t="shared" si="63"/>
        <v/>
      </c>
      <c r="H2044" s="117"/>
      <c r="I2044" s="122"/>
      <c r="J2044" s="165"/>
      <c r="K2044" s="122"/>
      <c r="L2044" s="120"/>
      <c r="M2044" s="120"/>
      <c r="N2044" s="123"/>
      <c r="O2044" s="122"/>
    </row>
    <row r="2045" spans="1:15" s="166" customFormat="1" x14ac:dyDescent="0.3">
      <c r="A2045" s="113">
        <f t="shared" si="62"/>
        <v>2036</v>
      </c>
      <c r="B2045" s="114"/>
      <c r="C2045" s="115"/>
      <c r="D2045" s="116"/>
      <c r="E2045" s="117"/>
      <c r="F2045" s="118"/>
      <c r="G2045" s="105" t="str">
        <f t="shared" si="63"/>
        <v/>
      </c>
      <c r="H2045" s="117"/>
      <c r="I2045" s="122"/>
      <c r="J2045" s="165"/>
      <c r="K2045" s="122"/>
      <c r="L2045" s="120"/>
      <c r="M2045" s="120"/>
      <c r="N2045" s="123"/>
      <c r="O2045" s="109"/>
    </row>
    <row r="2046" spans="1:15" s="166" customFormat="1" x14ac:dyDescent="0.3">
      <c r="A2046" s="113">
        <f t="shared" si="62"/>
        <v>2037</v>
      </c>
      <c r="B2046" s="114"/>
      <c r="C2046" s="115"/>
      <c r="D2046" s="116"/>
      <c r="E2046" s="117"/>
      <c r="F2046" s="118"/>
      <c r="G2046" s="105" t="str">
        <f t="shared" si="63"/>
        <v/>
      </c>
      <c r="H2046" s="117"/>
      <c r="I2046" s="122"/>
      <c r="J2046" s="165"/>
      <c r="K2046" s="122"/>
      <c r="L2046" s="120"/>
      <c r="M2046" s="120"/>
      <c r="N2046" s="123"/>
      <c r="O2046" s="109"/>
    </row>
    <row r="2047" spans="1:15" s="166" customFormat="1" x14ac:dyDescent="0.3">
      <c r="A2047" s="113">
        <f t="shared" si="62"/>
        <v>2038</v>
      </c>
      <c r="B2047" s="114"/>
      <c r="C2047" s="115"/>
      <c r="D2047" s="116"/>
      <c r="E2047" s="117"/>
      <c r="F2047" s="118"/>
      <c r="G2047" s="105" t="str">
        <f t="shared" si="63"/>
        <v/>
      </c>
      <c r="H2047" s="117"/>
      <c r="I2047" s="122"/>
      <c r="J2047" s="165"/>
      <c r="K2047" s="122"/>
      <c r="L2047" s="120"/>
      <c r="M2047" s="120"/>
      <c r="N2047" s="123"/>
      <c r="O2047" s="109"/>
    </row>
    <row r="2048" spans="1:15" s="166" customFormat="1" x14ac:dyDescent="0.3">
      <c r="A2048" s="113">
        <f t="shared" si="62"/>
        <v>2039</v>
      </c>
      <c r="B2048" s="114"/>
      <c r="C2048" s="115"/>
      <c r="D2048" s="116"/>
      <c r="E2048" s="117"/>
      <c r="F2048" s="118"/>
      <c r="G2048" s="105" t="str">
        <f t="shared" si="63"/>
        <v/>
      </c>
      <c r="H2048" s="117"/>
      <c r="I2048" s="122"/>
      <c r="J2048" s="165"/>
      <c r="K2048" s="122"/>
      <c r="L2048" s="120"/>
      <c r="M2048" s="120"/>
      <c r="N2048" s="123"/>
      <c r="O2048" s="122"/>
    </row>
    <row r="2049" spans="1:115" s="166" customFormat="1" x14ac:dyDescent="0.3">
      <c r="A2049" s="113">
        <f t="shared" si="62"/>
        <v>2040</v>
      </c>
      <c r="B2049" s="114"/>
      <c r="C2049" s="115"/>
      <c r="D2049" s="116"/>
      <c r="E2049" s="117"/>
      <c r="F2049" s="118"/>
      <c r="G2049" s="105" t="str">
        <f t="shared" si="63"/>
        <v/>
      </c>
      <c r="H2049" s="117"/>
      <c r="I2049" s="122"/>
      <c r="J2049" s="165"/>
      <c r="K2049" s="122"/>
      <c r="L2049" s="120"/>
      <c r="M2049" s="120"/>
      <c r="N2049" s="123"/>
      <c r="O2049" s="122"/>
    </row>
    <row r="2050" spans="1:115" s="166" customFormat="1" x14ac:dyDescent="0.3">
      <c r="A2050" s="113">
        <f t="shared" si="62"/>
        <v>2041</v>
      </c>
      <c r="B2050" s="114"/>
      <c r="C2050" s="115"/>
      <c r="D2050" s="116"/>
      <c r="E2050" s="117"/>
      <c r="F2050" s="118"/>
      <c r="G2050" s="105" t="str">
        <f t="shared" si="63"/>
        <v/>
      </c>
      <c r="H2050" s="117"/>
      <c r="I2050" s="122"/>
      <c r="J2050" s="165"/>
      <c r="K2050" s="122"/>
      <c r="L2050" s="120"/>
      <c r="M2050" s="120"/>
      <c r="N2050" s="123"/>
      <c r="O2050" s="122"/>
    </row>
    <row r="2051" spans="1:115" s="166" customFormat="1" x14ac:dyDescent="0.3">
      <c r="A2051" s="113">
        <f t="shared" si="62"/>
        <v>2042</v>
      </c>
      <c r="B2051" s="114"/>
      <c r="C2051" s="115"/>
      <c r="D2051" s="116"/>
      <c r="E2051" s="117"/>
      <c r="F2051" s="118"/>
      <c r="G2051" s="105" t="str">
        <f t="shared" si="63"/>
        <v/>
      </c>
      <c r="H2051" s="117"/>
      <c r="I2051" s="122"/>
      <c r="J2051" s="165"/>
      <c r="K2051" s="122"/>
      <c r="L2051" s="120"/>
      <c r="M2051" s="120"/>
      <c r="N2051" s="123"/>
      <c r="O2051" s="122"/>
    </row>
    <row r="2052" spans="1:115" s="166" customFormat="1" x14ac:dyDescent="0.3">
      <c r="A2052" s="113">
        <f t="shared" si="62"/>
        <v>2043</v>
      </c>
      <c r="B2052" s="114"/>
      <c r="C2052" s="115"/>
      <c r="D2052" s="116"/>
      <c r="E2052" s="117"/>
      <c r="F2052" s="118"/>
      <c r="G2052" s="105" t="str">
        <f t="shared" si="63"/>
        <v/>
      </c>
      <c r="H2052" s="117"/>
      <c r="I2052" s="122"/>
      <c r="J2052" s="165"/>
      <c r="K2052" s="122"/>
      <c r="L2052" s="120"/>
      <c r="M2052" s="120"/>
      <c r="N2052" s="123"/>
      <c r="O2052" s="122"/>
    </row>
    <row r="2053" spans="1:115" s="166" customFormat="1" x14ac:dyDescent="0.3">
      <c r="A2053" s="113">
        <f t="shared" si="62"/>
        <v>2044</v>
      </c>
      <c r="B2053" s="114"/>
      <c r="C2053" s="115"/>
      <c r="D2053" s="116"/>
      <c r="E2053" s="117"/>
      <c r="F2053" s="118"/>
      <c r="G2053" s="105" t="str">
        <f t="shared" si="63"/>
        <v/>
      </c>
      <c r="H2053" s="117"/>
      <c r="I2053" s="122"/>
      <c r="J2053" s="165"/>
      <c r="K2053" s="122"/>
      <c r="L2053" s="120"/>
      <c r="M2053" s="120"/>
      <c r="N2053" s="123"/>
      <c r="O2053" s="109"/>
    </row>
    <row r="2054" spans="1:115" s="166" customFormat="1" x14ac:dyDescent="0.3">
      <c r="A2054" s="113">
        <f t="shared" si="62"/>
        <v>2045</v>
      </c>
      <c r="B2054" s="114"/>
      <c r="C2054" s="115"/>
      <c r="D2054" s="116"/>
      <c r="E2054" s="117"/>
      <c r="F2054" s="118"/>
      <c r="G2054" s="105" t="str">
        <f t="shared" si="63"/>
        <v/>
      </c>
      <c r="H2054" s="117"/>
      <c r="I2054" s="122"/>
      <c r="J2054" s="165"/>
      <c r="K2054" s="122"/>
      <c r="L2054" s="120"/>
      <c r="M2054" s="120"/>
      <c r="N2054" s="123"/>
      <c r="O2054" s="122"/>
    </row>
    <row r="2055" spans="1:115" s="166" customFormat="1" x14ac:dyDescent="0.3">
      <c r="A2055" s="113">
        <f t="shared" si="62"/>
        <v>2046</v>
      </c>
      <c r="B2055" s="114"/>
      <c r="C2055" s="115"/>
      <c r="D2055" s="116"/>
      <c r="E2055" s="117"/>
      <c r="F2055" s="118"/>
      <c r="G2055" s="105" t="str">
        <f t="shared" si="63"/>
        <v/>
      </c>
      <c r="H2055" s="115"/>
      <c r="I2055" s="122"/>
      <c r="J2055" s="165"/>
      <c r="K2055" s="122"/>
      <c r="L2055" s="120"/>
      <c r="M2055" s="120"/>
      <c r="N2055" s="123"/>
      <c r="O2055" s="109"/>
    </row>
    <row r="2056" spans="1:115" s="166" customFormat="1" x14ac:dyDescent="0.3">
      <c r="A2056" s="113">
        <f t="shared" si="62"/>
        <v>2047</v>
      </c>
      <c r="B2056" s="114"/>
      <c r="C2056" s="115"/>
      <c r="D2056" s="116"/>
      <c r="E2056" s="117"/>
      <c r="F2056" s="118"/>
      <c r="G2056" s="105" t="str">
        <f t="shared" si="63"/>
        <v/>
      </c>
      <c r="H2056" s="115"/>
      <c r="I2056" s="122"/>
      <c r="J2056" s="165"/>
      <c r="K2056" s="122"/>
      <c r="L2056" s="120"/>
      <c r="M2056" s="120"/>
      <c r="N2056" s="123"/>
      <c r="O2056" s="109"/>
    </row>
    <row r="2057" spans="1:115" s="166" customFormat="1" x14ac:dyDescent="0.3">
      <c r="A2057" s="113">
        <f t="shared" si="62"/>
        <v>2048</v>
      </c>
      <c r="B2057" s="114"/>
      <c r="C2057" s="115"/>
      <c r="D2057" s="116"/>
      <c r="E2057" s="117"/>
      <c r="F2057" s="118"/>
      <c r="G2057" s="105" t="str">
        <f t="shared" si="63"/>
        <v/>
      </c>
      <c r="H2057" s="115"/>
      <c r="I2057" s="122"/>
      <c r="J2057" s="165"/>
      <c r="K2057" s="122"/>
      <c r="L2057" s="120"/>
      <c r="M2057" s="120"/>
      <c r="N2057" s="123"/>
      <c r="O2057" s="109"/>
    </row>
    <row r="2058" spans="1:115" x14ac:dyDescent="0.3">
      <c r="A2058" s="113">
        <f t="shared" si="62"/>
        <v>2049</v>
      </c>
      <c r="B2058" s="114"/>
      <c r="C2058" s="115"/>
      <c r="D2058" s="116"/>
      <c r="E2058" s="117"/>
      <c r="F2058" s="116"/>
      <c r="G2058" s="105" t="str">
        <f t="shared" si="63"/>
        <v/>
      </c>
      <c r="H2058" s="122"/>
      <c r="I2058" s="122"/>
      <c r="J2058" s="165"/>
      <c r="K2058" s="122"/>
      <c r="L2058" s="120"/>
      <c r="M2058" s="120"/>
      <c r="N2058" s="123"/>
      <c r="O2058" s="109"/>
      <c r="P2058" s="166"/>
      <c r="Q2058" s="166"/>
      <c r="R2058" s="166"/>
      <c r="S2058" s="166"/>
      <c r="T2058" s="166"/>
      <c r="U2058" s="166"/>
      <c r="V2058" s="166"/>
      <c r="W2058" s="166"/>
      <c r="X2058" s="166"/>
      <c r="Y2058" s="166"/>
      <c r="Z2058" s="166"/>
      <c r="AA2058" s="166"/>
      <c r="AB2058" s="166"/>
      <c r="AC2058" s="166"/>
      <c r="AD2058" s="166"/>
      <c r="AE2058" s="166"/>
      <c r="AF2058" s="166"/>
      <c r="AG2058" s="166"/>
      <c r="AH2058" s="166"/>
      <c r="AI2058" s="166"/>
      <c r="AJ2058" s="166"/>
      <c r="AK2058" s="166"/>
      <c r="AL2058" s="166"/>
      <c r="AM2058" s="166"/>
      <c r="AN2058" s="166"/>
      <c r="AO2058" s="166"/>
      <c r="AP2058" s="166"/>
      <c r="AQ2058" s="166"/>
      <c r="AR2058" s="166"/>
      <c r="AS2058" s="166"/>
      <c r="AT2058" s="166"/>
      <c r="AU2058" s="166"/>
      <c r="AV2058" s="166"/>
      <c r="AW2058" s="166"/>
      <c r="AX2058" s="166"/>
      <c r="AY2058" s="166"/>
      <c r="AZ2058" s="166"/>
      <c r="BA2058" s="166"/>
      <c r="BB2058" s="166"/>
      <c r="BC2058" s="166"/>
      <c r="BD2058" s="166"/>
      <c r="BE2058" s="166"/>
      <c r="BF2058" s="166"/>
      <c r="BG2058" s="166"/>
      <c r="BH2058" s="166"/>
      <c r="BI2058" s="166"/>
      <c r="BJ2058" s="166"/>
      <c r="BK2058" s="166"/>
      <c r="BL2058" s="166"/>
      <c r="BM2058" s="166"/>
      <c r="BN2058" s="166"/>
      <c r="BO2058" s="166"/>
      <c r="BP2058" s="166"/>
      <c r="BQ2058" s="166"/>
      <c r="BR2058" s="166"/>
      <c r="BS2058" s="166"/>
      <c r="BT2058" s="166"/>
      <c r="BU2058" s="166"/>
      <c r="BV2058" s="166"/>
      <c r="BW2058" s="166"/>
      <c r="BX2058" s="166"/>
      <c r="BY2058" s="166"/>
      <c r="BZ2058" s="166"/>
      <c r="CA2058" s="166"/>
      <c r="CB2058" s="166"/>
      <c r="CC2058" s="166"/>
      <c r="CD2058" s="166"/>
      <c r="CE2058" s="166"/>
      <c r="CF2058" s="166"/>
      <c r="CG2058" s="166"/>
      <c r="CH2058" s="166"/>
      <c r="CI2058" s="166"/>
      <c r="CJ2058" s="166"/>
      <c r="CK2058" s="166"/>
      <c r="CL2058" s="166"/>
      <c r="CM2058" s="166"/>
      <c r="CN2058" s="166"/>
      <c r="CO2058" s="166"/>
      <c r="CP2058" s="166"/>
      <c r="CQ2058" s="166"/>
      <c r="CR2058" s="166"/>
      <c r="CS2058" s="166"/>
      <c r="CT2058" s="166"/>
      <c r="CU2058" s="166"/>
      <c r="CV2058" s="166"/>
      <c r="CW2058" s="166"/>
      <c r="CX2058" s="166"/>
      <c r="CY2058" s="166"/>
      <c r="CZ2058" s="166"/>
      <c r="DA2058" s="166"/>
      <c r="DB2058" s="166"/>
      <c r="DC2058" s="166"/>
      <c r="DD2058" s="166"/>
      <c r="DE2058" s="166"/>
      <c r="DF2058" s="166"/>
      <c r="DG2058" s="166"/>
      <c r="DH2058" s="166"/>
      <c r="DI2058" s="166"/>
      <c r="DJ2058" s="166"/>
      <c r="DK2058" s="166"/>
    </row>
    <row r="2059" spans="1:115" x14ac:dyDescent="0.3">
      <c r="A2059" s="113">
        <f t="shared" ref="A2059:A2109" si="64">A2058+1</f>
        <v>2050</v>
      </c>
      <c r="B2059" s="114"/>
      <c r="C2059" s="115"/>
      <c r="D2059" s="116"/>
      <c r="E2059" s="117"/>
      <c r="F2059" s="116"/>
      <c r="G2059" s="105" t="str">
        <f t="shared" ref="G2059:G2109" si="65">IF(E2059&lt;&gt;"",IF(D2059&lt;&gt;"",D2059&amp;"-"&amp;E2059&amp;"-"&amp;TEXT(F2059,"000"),E2059&amp;"-"&amp;TEXT(F2059,"000")),"")</f>
        <v/>
      </c>
      <c r="H2059" s="122"/>
      <c r="I2059" s="122"/>
      <c r="J2059" s="165"/>
      <c r="K2059" s="122"/>
      <c r="L2059" s="120"/>
      <c r="M2059" s="120"/>
      <c r="N2059" s="123"/>
      <c r="O2059" s="122"/>
      <c r="P2059" s="166"/>
      <c r="Q2059" s="166"/>
      <c r="R2059" s="166"/>
      <c r="S2059" s="166"/>
      <c r="T2059" s="166"/>
      <c r="U2059" s="166"/>
      <c r="V2059" s="166"/>
      <c r="W2059" s="166"/>
      <c r="X2059" s="166"/>
      <c r="Y2059" s="166"/>
      <c r="Z2059" s="166"/>
      <c r="AA2059" s="166"/>
      <c r="AB2059" s="166"/>
      <c r="AC2059" s="166"/>
      <c r="AD2059" s="166"/>
      <c r="AE2059" s="166"/>
      <c r="AF2059" s="166"/>
      <c r="AG2059" s="166"/>
      <c r="AH2059" s="166"/>
      <c r="AI2059" s="166"/>
      <c r="AJ2059" s="166"/>
      <c r="AK2059" s="166"/>
      <c r="AL2059" s="166"/>
      <c r="AM2059" s="166"/>
      <c r="AN2059" s="166"/>
      <c r="AO2059" s="166"/>
      <c r="AP2059" s="166"/>
      <c r="AQ2059" s="166"/>
      <c r="AR2059" s="166"/>
      <c r="AS2059" s="166"/>
      <c r="AT2059" s="166"/>
      <c r="AU2059" s="166"/>
      <c r="AV2059" s="166"/>
      <c r="AW2059" s="166"/>
      <c r="AX2059" s="166"/>
      <c r="AY2059" s="166"/>
      <c r="AZ2059" s="166"/>
      <c r="BA2059" s="166"/>
      <c r="BB2059" s="166"/>
      <c r="BC2059" s="166"/>
      <c r="BD2059" s="166"/>
      <c r="BE2059" s="166"/>
      <c r="BF2059" s="166"/>
      <c r="BG2059" s="166"/>
      <c r="BH2059" s="166"/>
      <c r="BI2059" s="166"/>
      <c r="BJ2059" s="166"/>
      <c r="BK2059" s="166"/>
      <c r="BL2059" s="166"/>
      <c r="BM2059" s="166"/>
      <c r="BN2059" s="166"/>
      <c r="BO2059" s="166"/>
      <c r="BP2059" s="166"/>
      <c r="BQ2059" s="166"/>
      <c r="BR2059" s="166"/>
      <c r="BS2059" s="166"/>
      <c r="BT2059" s="166"/>
      <c r="BU2059" s="166"/>
      <c r="BV2059" s="166"/>
      <c r="BW2059" s="166"/>
      <c r="BX2059" s="166"/>
      <c r="BY2059" s="166"/>
      <c r="BZ2059" s="166"/>
      <c r="CA2059" s="166"/>
      <c r="CB2059" s="166"/>
      <c r="CC2059" s="166"/>
      <c r="CD2059" s="166"/>
      <c r="CE2059" s="166"/>
      <c r="CF2059" s="166"/>
      <c r="CG2059" s="166"/>
      <c r="CH2059" s="166"/>
      <c r="CI2059" s="166"/>
      <c r="CJ2059" s="166"/>
      <c r="CK2059" s="166"/>
      <c r="CL2059" s="166"/>
      <c r="CM2059" s="166"/>
      <c r="CN2059" s="166"/>
      <c r="CO2059" s="166"/>
      <c r="CP2059" s="166"/>
      <c r="CQ2059" s="166"/>
      <c r="CR2059" s="166"/>
      <c r="CS2059" s="166"/>
      <c r="CT2059" s="166"/>
      <c r="CU2059" s="166"/>
      <c r="CV2059" s="166"/>
      <c r="CW2059" s="166"/>
      <c r="CX2059" s="166"/>
      <c r="CY2059" s="166"/>
      <c r="CZ2059" s="166"/>
      <c r="DA2059" s="166"/>
      <c r="DB2059" s="166"/>
      <c r="DC2059" s="166"/>
      <c r="DD2059" s="166"/>
      <c r="DE2059" s="166"/>
      <c r="DF2059" s="166"/>
      <c r="DG2059" s="166"/>
      <c r="DH2059" s="166"/>
      <c r="DI2059" s="166"/>
      <c r="DJ2059" s="166"/>
      <c r="DK2059" s="166"/>
    </row>
    <row r="2060" spans="1:115" x14ac:dyDescent="0.3">
      <c r="A2060" s="113">
        <f t="shared" si="64"/>
        <v>2051</v>
      </c>
      <c r="B2060" s="114"/>
      <c r="C2060" s="115"/>
      <c r="D2060" s="116"/>
      <c r="E2060" s="117"/>
      <c r="F2060" s="116"/>
      <c r="G2060" s="105" t="str">
        <f t="shared" si="65"/>
        <v/>
      </c>
      <c r="H2060" s="122"/>
      <c r="I2060" s="122"/>
      <c r="J2060" s="165"/>
      <c r="K2060" s="122"/>
      <c r="L2060" s="120"/>
      <c r="M2060" s="120"/>
      <c r="N2060" s="123"/>
      <c r="O2060" s="122"/>
      <c r="P2060" s="166"/>
      <c r="Q2060" s="166"/>
      <c r="R2060" s="166"/>
      <c r="S2060" s="166"/>
      <c r="T2060" s="166"/>
      <c r="U2060" s="166"/>
      <c r="V2060" s="166"/>
      <c r="W2060" s="166"/>
      <c r="X2060" s="166"/>
      <c r="Y2060" s="166"/>
      <c r="Z2060" s="166"/>
      <c r="AA2060" s="166"/>
      <c r="AB2060" s="166"/>
      <c r="AC2060" s="166"/>
      <c r="AD2060" s="166"/>
      <c r="AE2060" s="166"/>
      <c r="AF2060" s="166"/>
      <c r="AG2060" s="166"/>
      <c r="AH2060" s="166"/>
      <c r="AI2060" s="166"/>
      <c r="AJ2060" s="166"/>
      <c r="AK2060" s="166"/>
      <c r="AL2060" s="166"/>
      <c r="AM2060" s="166"/>
      <c r="AN2060" s="166"/>
      <c r="AO2060" s="166"/>
      <c r="AP2060" s="166"/>
      <c r="AQ2060" s="166"/>
      <c r="AR2060" s="166"/>
      <c r="AS2060" s="166"/>
      <c r="AT2060" s="166"/>
      <c r="AU2060" s="166"/>
      <c r="AV2060" s="166"/>
      <c r="AW2060" s="166"/>
      <c r="AX2060" s="166"/>
      <c r="AY2060" s="166"/>
      <c r="AZ2060" s="166"/>
      <c r="BA2060" s="166"/>
      <c r="BB2060" s="166"/>
      <c r="BC2060" s="166"/>
      <c r="BD2060" s="166"/>
      <c r="BE2060" s="166"/>
      <c r="BF2060" s="166"/>
      <c r="BG2060" s="166"/>
      <c r="BH2060" s="166"/>
      <c r="BI2060" s="166"/>
      <c r="BJ2060" s="166"/>
      <c r="BK2060" s="166"/>
      <c r="BL2060" s="166"/>
      <c r="BM2060" s="166"/>
      <c r="BN2060" s="166"/>
      <c r="BO2060" s="166"/>
      <c r="BP2060" s="166"/>
      <c r="BQ2060" s="166"/>
      <c r="BR2060" s="166"/>
      <c r="BS2060" s="166"/>
      <c r="BT2060" s="166"/>
      <c r="BU2060" s="166"/>
      <c r="BV2060" s="166"/>
      <c r="BW2060" s="166"/>
      <c r="BX2060" s="166"/>
      <c r="BY2060" s="166"/>
      <c r="BZ2060" s="166"/>
      <c r="CA2060" s="166"/>
      <c r="CB2060" s="166"/>
      <c r="CC2060" s="166"/>
      <c r="CD2060" s="166"/>
      <c r="CE2060" s="166"/>
      <c r="CF2060" s="166"/>
      <c r="CG2060" s="166"/>
      <c r="CH2060" s="166"/>
      <c r="CI2060" s="166"/>
      <c r="CJ2060" s="166"/>
      <c r="CK2060" s="166"/>
      <c r="CL2060" s="166"/>
      <c r="CM2060" s="166"/>
      <c r="CN2060" s="166"/>
      <c r="CO2060" s="166"/>
      <c r="CP2060" s="166"/>
      <c r="CQ2060" s="166"/>
      <c r="CR2060" s="166"/>
      <c r="CS2060" s="166"/>
      <c r="CT2060" s="166"/>
      <c r="CU2060" s="166"/>
      <c r="CV2060" s="166"/>
      <c r="CW2060" s="166"/>
      <c r="CX2060" s="166"/>
      <c r="CY2060" s="166"/>
      <c r="CZ2060" s="166"/>
      <c r="DA2060" s="166"/>
      <c r="DB2060" s="166"/>
      <c r="DC2060" s="166"/>
      <c r="DD2060" s="166"/>
      <c r="DE2060" s="166"/>
      <c r="DF2060" s="166"/>
      <c r="DG2060" s="166"/>
      <c r="DH2060" s="166"/>
      <c r="DI2060" s="166"/>
      <c r="DJ2060" s="166"/>
      <c r="DK2060" s="166"/>
    </row>
    <row r="2061" spans="1:115" x14ac:dyDescent="0.3">
      <c r="A2061" s="113">
        <f t="shared" si="64"/>
        <v>2052</v>
      </c>
      <c r="B2061" s="114"/>
      <c r="C2061" s="115"/>
      <c r="D2061" s="116"/>
      <c r="E2061" s="117"/>
      <c r="F2061" s="116"/>
      <c r="G2061" s="105" t="str">
        <f t="shared" si="65"/>
        <v/>
      </c>
      <c r="H2061" s="122"/>
      <c r="I2061" s="122"/>
      <c r="J2061" s="165"/>
      <c r="K2061" s="122"/>
      <c r="L2061" s="120"/>
      <c r="M2061" s="120"/>
      <c r="N2061" s="123"/>
      <c r="O2061" s="122"/>
      <c r="P2061" s="166"/>
      <c r="Q2061" s="166"/>
      <c r="R2061" s="166"/>
      <c r="S2061" s="166"/>
      <c r="T2061" s="166"/>
      <c r="U2061" s="166"/>
      <c r="V2061" s="166"/>
      <c r="W2061" s="166"/>
      <c r="X2061" s="166"/>
      <c r="Y2061" s="166"/>
      <c r="Z2061" s="166"/>
      <c r="AA2061" s="166"/>
      <c r="AB2061" s="166"/>
      <c r="AC2061" s="166"/>
      <c r="AD2061" s="166"/>
      <c r="AE2061" s="166"/>
      <c r="AF2061" s="166"/>
      <c r="AG2061" s="166"/>
      <c r="AH2061" s="166"/>
      <c r="AI2061" s="166"/>
      <c r="AJ2061" s="166"/>
      <c r="AK2061" s="166"/>
      <c r="AL2061" s="166"/>
      <c r="AM2061" s="166"/>
      <c r="AN2061" s="166"/>
      <c r="AO2061" s="166"/>
      <c r="AP2061" s="166"/>
      <c r="AQ2061" s="166"/>
      <c r="AR2061" s="166"/>
      <c r="AS2061" s="166"/>
      <c r="AT2061" s="166"/>
      <c r="AU2061" s="166"/>
      <c r="AV2061" s="166"/>
      <c r="AW2061" s="166"/>
      <c r="AX2061" s="166"/>
      <c r="AY2061" s="166"/>
      <c r="AZ2061" s="166"/>
      <c r="BA2061" s="166"/>
      <c r="BB2061" s="166"/>
      <c r="BC2061" s="166"/>
      <c r="BD2061" s="166"/>
      <c r="BE2061" s="166"/>
      <c r="BF2061" s="166"/>
      <c r="BG2061" s="166"/>
      <c r="BH2061" s="166"/>
      <c r="BI2061" s="166"/>
      <c r="BJ2061" s="166"/>
      <c r="BK2061" s="166"/>
      <c r="BL2061" s="166"/>
      <c r="BM2061" s="166"/>
      <c r="BN2061" s="166"/>
      <c r="BO2061" s="166"/>
      <c r="BP2061" s="166"/>
      <c r="BQ2061" s="166"/>
      <c r="BR2061" s="166"/>
      <c r="BS2061" s="166"/>
      <c r="BT2061" s="166"/>
      <c r="BU2061" s="166"/>
      <c r="BV2061" s="166"/>
      <c r="BW2061" s="166"/>
      <c r="BX2061" s="166"/>
      <c r="BY2061" s="166"/>
      <c r="BZ2061" s="166"/>
      <c r="CA2061" s="166"/>
      <c r="CB2061" s="166"/>
      <c r="CC2061" s="166"/>
      <c r="CD2061" s="166"/>
      <c r="CE2061" s="166"/>
      <c r="CF2061" s="166"/>
      <c r="CG2061" s="166"/>
      <c r="CH2061" s="166"/>
      <c r="CI2061" s="166"/>
      <c r="CJ2061" s="166"/>
      <c r="CK2061" s="166"/>
      <c r="CL2061" s="166"/>
      <c r="CM2061" s="166"/>
      <c r="CN2061" s="166"/>
      <c r="CO2061" s="166"/>
      <c r="CP2061" s="166"/>
      <c r="CQ2061" s="166"/>
      <c r="CR2061" s="166"/>
      <c r="CS2061" s="166"/>
      <c r="CT2061" s="166"/>
      <c r="CU2061" s="166"/>
      <c r="CV2061" s="166"/>
      <c r="CW2061" s="166"/>
      <c r="CX2061" s="166"/>
      <c r="CY2061" s="166"/>
      <c r="CZ2061" s="166"/>
      <c r="DA2061" s="166"/>
      <c r="DB2061" s="166"/>
      <c r="DC2061" s="166"/>
      <c r="DD2061" s="166"/>
      <c r="DE2061" s="166"/>
      <c r="DF2061" s="166"/>
      <c r="DG2061" s="166"/>
      <c r="DH2061" s="166"/>
      <c r="DI2061" s="166"/>
      <c r="DJ2061" s="166"/>
      <c r="DK2061" s="166"/>
    </row>
    <row r="2062" spans="1:115" x14ac:dyDescent="0.3">
      <c r="A2062" s="113">
        <f t="shared" si="64"/>
        <v>2053</v>
      </c>
      <c r="B2062" s="114"/>
      <c r="C2062" s="115"/>
      <c r="D2062" s="116"/>
      <c r="E2062" s="117"/>
      <c r="F2062" s="116"/>
      <c r="G2062" s="105" t="str">
        <f t="shared" si="65"/>
        <v/>
      </c>
      <c r="H2062" s="122"/>
      <c r="I2062" s="122"/>
      <c r="J2062" s="165"/>
      <c r="K2062" s="122"/>
      <c r="L2062" s="120"/>
      <c r="M2062" s="120"/>
      <c r="N2062" s="123"/>
      <c r="O2062" s="122"/>
      <c r="P2062" s="166"/>
      <c r="Q2062" s="166"/>
      <c r="R2062" s="166"/>
      <c r="S2062" s="166"/>
      <c r="T2062" s="166"/>
      <c r="U2062" s="166"/>
      <c r="V2062" s="166"/>
      <c r="W2062" s="166"/>
      <c r="X2062" s="166"/>
      <c r="Y2062" s="166"/>
      <c r="Z2062" s="166"/>
      <c r="AA2062" s="166"/>
      <c r="AB2062" s="166"/>
      <c r="AC2062" s="166"/>
      <c r="AD2062" s="166"/>
      <c r="AE2062" s="166"/>
      <c r="AF2062" s="166"/>
      <c r="AG2062" s="166"/>
      <c r="AH2062" s="166"/>
      <c r="AI2062" s="166"/>
      <c r="AJ2062" s="166"/>
      <c r="AK2062" s="166"/>
      <c r="AL2062" s="166"/>
      <c r="AM2062" s="166"/>
      <c r="AN2062" s="166"/>
      <c r="AO2062" s="166"/>
      <c r="AP2062" s="166"/>
      <c r="AQ2062" s="166"/>
      <c r="AR2062" s="166"/>
      <c r="AS2062" s="166"/>
      <c r="AT2062" s="166"/>
      <c r="AU2062" s="166"/>
      <c r="AV2062" s="166"/>
      <c r="AW2062" s="166"/>
      <c r="AX2062" s="166"/>
      <c r="AY2062" s="166"/>
      <c r="AZ2062" s="166"/>
      <c r="BA2062" s="166"/>
      <c r="BB2062" s="166"/>
      <c r="BC2062" s="166"/>
      <c r="BD2062" s="166"/>
      <c r="BE2062" s="166"/>
      <c r="BF2062" s="166"/>
      <c r="BG2062" s="166"/>
      <c r="BH2062" s="166"/>
      <c r="BI2062" s="166"/>
      <c r="BJ2062" s="166"/>
      <c r="BK2062" s="166"/>
      <c r="BL2062" s="166"/>
      <c r="BM2062" s="166"/>
      <c r="BN2062" s="166"/>
      <c r="BO2062" s="166"/>
      <c r="BP2062" s="166"/>
      <c r="BQ2062" s="166"/>
      <c r="BR2062" s="166"/>
      <c r="BS2062" s="166"/>
      <c r="BT2062" s="166"/>
      <c r="BU2062" s="166"/>
      <c r="BV2062" s="166"/>
      <c r="BW2062" s="166"/>
      <c r="BX2062" s="166"/>
      <c r="BY2062" s="166"/>
      <c r="BZ2062" s="166"/>
      <c r="CA2062" s="166"/>
      <c r="CB2062" s="166"/>
      <c r="CC2062" s="166"/>
      <c r="CD2062" s="166"/>
      <c r="CE2062" s="166"/>
      <c r="CF2062" s="166"/>
      <c r="CG2062" s="166"/>
      <c r="CH2062" s="166"/>
      <c r="CI2062" s="166"/>
      <c r="CJ2062" s="166"/>
      <c r="CK2062" s="166"/>
      <c r="CL2062" s="166"/>
      <c r="CM2062" s="166"/>
      <c r="CN2062" s="166"/>
      <c r="CO2062" s="166"/>
      <c r="CP2062" s="166"/>
      <c r="CQ2062" s="166"/>
      <c r="CR2062" s="166"/>
      <c r="CS2062" s="166"/>
      <c r="CT2062" s="166"/>
      <c r="CU2062" s="166"/>
      <c r="CV2062" s="166"/>
      <c r="CW2062" s="166"/>
      <c r="CX2062" s="166"/>
      <c r="CY2062" s="166"/>
      <c r="CZ2062" s="166"/>
      <c r="DA2062" s="166"/>
      <c r="DB2062" s="166"/>
      <c r="DC2062" s="166"/>
      <c r="DD2062" s="166"/>
      <c r="DE2062" s="166"/>
      <c r="DF2062" s="166"/>
      <c r="DG2062" s="166"/>
      <c r="DH2062" s="166"/>
      <c r="DI2062" s="166"/>
      <c r="DJ2062" s="166"/>
      <c r="DK2062" s="166"/>
    </row>
    <row r="2063" spans="1:115" x14ac:dyDescent="0.3">
      <c r="A2063" s="113">
        <f t="shared" si="64"/>
        <v>2054</v>
      </c>
      <c r="B2063" s="114"/>
      <c r="C2063" s="115"/>
      <c r="D2063" s="116"/>
      <c r="E2063" s="117"/>
      <c r="F2063" s="116"/>
      <c r="G2063" s="105" t="str">
        <f t="shared" si="65"/>
        <v/>
      </c>
      <c r="H2063" s="122"/>
      <c r="I2063" s="122"/>
      <c r="J2063" s="165"/>
      <c r="K2063" s="122"/>
      <c r="L2063" s="120"/>
      <c r="M2063" s="120"/>
      <c r="N2063" s="123"/>
      <c r="O2063" s="122"/>
      <c r="P2063" s="166"/>
      <c r="Q2063" s="166"/>
      <c r="R2063" s="166"/>
      <c r="S2063" s="166"/>
      <c r="T2063" s="166"/>
      <c r="U2063" s="166"/>
      <c r="V2063" s="166"/>
      <c r="W2063" s="166"/>
      <c r="X2063" s="166"/>
      <c r="Y2063" s="166"/>
      <c r="Z2063" s="166"/>
      <c r="AA2063" s="166"/>
      <c r="AB2063" s="166"/>
      <c r="AC2063" s="166"/>
      <c r="AD2063" s="166"/>
      <c r="AE2063" s="166"/>
      <c r="AF2063" s="166"/>
      <c r="AG2063" s="166"/>
      <c r="AH2063" s="166"/>
      <c r="AI2063" s="166"/>
      <c r="AJ2063" s="166"/>
      <c r="AK2063" s="166"/>
      <c r="AL2063" s="166"/>
      <c r="AM2063" s="166"/>
      <c r="AN2063" s="166"/>
      <c r="AO2063" s="166"/>
      <c r="AP2063" s="166"/>
      <c r="AQ2063" s="166"/>
      <c r="AR2063" s="166"/>
      <c r="AS2063" s="166"/>
      <c r="AT2063" s="166"/>
      <c r="AU2063" s="166"/>
      <c r="AV2063" s="166"/>
      <c r="AW2063" s="166"/>
      <c r="AX2063" s="166"/>
      <c r="AY2063" s="166"/>
      <c r="AZ2063" s="166"/>
      <c r="BA2063" s="166"/>
      <c r="BB2063" s="166"/>
      <c r="BC2063" s="166"/>
      <c r="BD2063" s="166"/>
      <c r="BE2063" s="166"/>
      <c r="BF2063" s="166"/>
      <c r="BG2063" s="166"/>
      <c r="BH2063" s="166"/>
      <c r="BI2063" s="166"/>
      <c r="BJ2063" s="166"/>
      <c r="BK2063" s="166"/>
      <c r="BL2063" s="166"/>
      <c r="BM2063" s="166"/>
      <c r="BN2063" s="166"/>
      <c r="BO2063" s="166"/>
      <c r="BP2063" s="166"/>
      <c r="BQ2063" s="166"/>
      <c r="BR2063" s="166"/>
      <c r="BS2063" s="166"/>
      <c r="BT2063" s="166"/>
      <c r="BU2063" s="166"/>
      <c r="BV2063" s="166"/>
      <c r="BW2063" s="166"/>
      <c r="BX2063" s="166"/>
      <c r="BY2063" s="166"/>
      <c r="BZ2063" s="166"/>
      <c r="CA2063" s="166"/>
      <c r="CB2063" s="166"/>
      <c r="CC2063" s="166"/>
      <c r="CD2063" s="166"/>
      <c r="CE2063" s="166"/>
      <c r="CF2063" s="166"/>
      <c r="CG2063" s="166"/>
      <c r="CH2063" s="166"/>
      <c r="CI2063" s="166"/>
      <c r="CJ2063" s="166"/>
      <c r="CK2063" s="166"/>
      <c r="CL2063" s="166"/>
      <c r="CM2063" s="166"/>
      <c r="CN2063" s="166"/>
      <c r="CO2063" s="166"/>
      <c r="CP2063" s="166"/>
      <c r="CQ2063" s="166"/>
      <c r="CR2063" s="166"/>
      <c r="CS2063" s="166"/>
      <c r="CT2063" s="166"/>
      <c r="CU2063" s="166"/>
      <c r="CV2063" s="166"/>
      <c r="CW2063" s="166"/>
      <c r="CX2063" s="166"/>
      <c r="CY2063" s="166"/>
      <c r="CZ2063" s="166"/>
      <c r="DA2063" s="166"/>
      <c r="DB2063" s="166"/>
      <c r="DC2063" s="166"/>
      <c r="DD2063" s="166"/>
      <c r="DE2063" s="166"/>
      <c r="DF2063" s="166"/>
      <c r="DG2063" s="166"/>
      <c r="DH2063" s="166"/>
      <c r="DI2063" s="166"/>
      <c r="DJ2063" s="166"/>
      <c r="DK2063" s="166"/>
    </row>
    <row r="2064" spans="1:115" x14ac:dyDescent="0.3">
      <c r="A2064" s="113">
        <f t="shared" si="64"/>
        <v>2055</v>
      </c>
      <c r="B2064" s="114"/>
      <c r="C2064" s="115"/>
      <c r="D2064" s="116"/>
      <c r="E2064" s="117"/>
      <c r="F2064" s="116"/>
      <c r="G2064" s="105" t="str">
        <f t="shared" si="65"/>
        <v/>
      </c>
      <c r="H2064" s="122"/>
      <c r="I2064" s="122"/>
      <c r="J2064" s="165"/>
      <c r="K2064" s="122"/>
      <c r="L2064" s="120"/>
      <c r="M2064" s="120"/>
      <c r="N2064" s="123"/>
      <c r="O2064" s="122"/>
      <c r="P2064" s="166"/>
      <c r="Q2064" s="166"/>
      <c r="R2064" s="166"/>
      <c r="S2064" s="166"/>
      <c r="T2064" s="166"/>
      <c r="U2064" s="166"/>
      <c r="V2064" s="166"/>
      <c r="W2064" s="166"/>
      <c r="X2064" s="166"/>
      <c r="Y2064" s="166"/>
      <c r="Z2064" s="166"/>
      <c r="AA2064" s="166"/>
      <c r="AB2064" s="166"/>
      <c r="AC2064" s="166"/>
      <c r="AD2064" s="166"/>
      <c r="AE2064" s="166"/>
      <c r="AF2064" s="166"/>
      <c r="AG2064" s="166"/>
      <c r="AH2064" s="166"/>
      <c r="AI2064" s="166"/>
      <c r="AJ2064" s="166"/>
      <c r="AK2064" s="166"/>
      <c r="AL2064" s="166"/>
      <c r="AM2064" s="166"/>
      <c r="AN2064" s="166"/>
      <c r="AO2064" s="166"/>
      <c r="AP2064" s="166"/>
      <c r="AQ2064" s="166"/>
      <c r="AR2064" s="166"/>
      <c r="AS2064" s="166"/>
      <c r="AT2064" s="166"/>
      <c r="AU2064" s="166"/>
      <c r="AV2064" s="166"/>
      <c r="AW2064" s="166"/>
      <c r="AX2064" s="166"/>
      <c r="AY2064" s="166"/>
      <c r="AZ2064" s="166"/>
      <c r="BA2064" s="166"/>
      <c r="BB2064" s="166"/>
      <c r="BC2064" s="166"/>
      <c r="BD2064" s="166"/>
      <c r="BE2064" s="166"/>
      <c r="BF2064" s="166"/>
      <c r="BG2064" s="166"/>
      <c r="BH2064" s="166"/>
      <c r="BI2064" s="166"/>
      <c r="BJ2064" s="166"/>
      <c r="BK2064" s="166"/>
      <c r="BL2064" s="166"/>
      <c r="BM2064" s="166"/>
      <c r="BN2064" s="166"/>
      <c r="BO2064" s="166"/>
      <c r="BP2064" s="166"/>
      <c r="BQ2064" s="166"/>
      <c r="BR2064" s="166"/>
      <c r="BS2064" s="166"/>
      <c r="BT2064" s="166"/>
      <c r="BU2064" s="166"/>
      <c r="BV2064" s="166"/>
      <c r="BW2064" s="166"/>
      <c r="BX2064" s="166"/>
      <c r="BY2064" s="166"/>
      <c r="BZ2064" s="166"/>
      <c r="CA2064" s="166"/>
      <c r="CB2064" s="166"/>
      <c r="CC2064" s="166"/>
      <c r="CD2064" s="166"/>
      <c r="CE2064" s="166"/>
      <c r="CF2064" s="166"/>
      <c r="CG2064" s="166"/>
      <c r="CH2064" s="166"/>
      <c r="CI2064" s="166"/>
      <c r="CJ2064" s="166"/>
      <c r="CK2064" s="166"/>
      <c r="CL2064" s="166"/>
      <c r="CM2064" s="166"/>
      <c r="CN2064" s="166"/>
      <c r="CO2064" s="166"/>
      <c r="CP2064" s="166"/>
      <c r="CQ2064" s="166"/>
      <c r="CR2064" s="166"/>
      <c r="CS2064" s="166"/>
      <c r="CT2064" s="166"/>
      <c r="CU2064" s="166"/>
      <c r="CV2064" s="166"/>
      <c r="CW2064" s="166"/>
      <c r="CX2064" s="166"/>
      <c r="CY2064" s="166"/>
      <c r="CZ2064" s="166"/>
      <c r="DA2064" s="166"/>
      <c r="DB2064" s="166"/>
      <c r="DC2064" s="166"/>
      <c r="DD2064" s="166"/>
      <c r="DE2064" s="166"/>
      <c r="DF2064" s="166"/>
      <c r="DG2064" s="166"/>
      <c r="DH2064" s="166"/>
      <c r="DI2064" s="166"/>
      <c r="DJ2064" s="166"/>
      <c r="DK2064" s="166"/>
    </row>
    <row r="2065" spans="1:115" x14ac:dyDescent="0.3">
      <c r="A2065" s="113">
        <f t="shared" si="64"/>
        <v>2056</v>
      </c>
      <c r="B2065" s="114"/>
      <c r="C2065" s="115"/>
      <c r="D2065" s="116"/>
      <c r="E2065" s="117"/>
      <c r="F2065" s="116"/>
      <c r="G2065" s="105" t="str">
        <f t="shared" si="65"/>
        <v/>
      </c>
      <c r="H2065" s="122"/>
      <c r="I2065" s="122"/>
      <c r="J2065" s="165"/>
      <c r="K2065" s="122"/>
      <c r="L2065" s="120"/>
      <c r="M2065" s="120"/>
      <c r="N2065" s="123"/>
      <c r="O2065" s="122"/>
      <c r="P2065" s="166"/>
      <c r="Q2065" s="166"/>
      <c r="R2065" s="166"/>
      <c r="S2065" s="166"/>
      <c r="T2065" s="166"/>
      <c r="U2065" s="166"/>
      <c r="V2065" s="166"/>
      <c r="W2065" s="166"/>
      <c r="X2065" s="166"/>
      <c r="Y2065" s="166"/>
      <c r="Z2065" s="166"/>
      <c r="AA2065" s="166"/>
      <c r="AB2065" s="166"/>
      <c r="AC2065" s="166"/>
      <c r="AD2065" s="166"/>
      <c r="AE2065" s="166"/>
      <c r="AF2065" s="166"/>
      <c r="AG2065" s="166"/>
      <c r="AH2065" s="166"/>
      <c r="AI2065" s="166"/>
      <c r="AJ2065" s="166"/>
      <c r="AK2065" s="166"/>
      <c r="AL2065" s="166"/>
      <c r="AM2065" s="166"/>
      <c r="AN2065" s="166"/>
      <c r="AO2065" s="166"/>
      <c r="AP2065" s="166"/>
      <c r="AQ2065" s="166"/>
      <c r="AR2065" s="166"/>
      <c r="AS2065" s="166"/>
      <c r="AT2065" s="166"/>
      <c r="AU2065" s="166"/>
      <c r="AV2065" s="166"/>
      <c r="AW2065" s="166"/>
      <c r="AX2065" s="166"/>
      <c r="AY2065" s="166"/>
      <c r="AZ2065" s="166"/>
      <c r="BA2065" s="166"/>
      <c r="BB2065" s="166"/>
      <c r="BC2065" s="166"/>
      <c r="BD2065" s="166"/>
      <c r="BE2065" s="166"/>
      <c r="BF2065" s="166"/>
      <c r="BG2065" s="166"/>
      <c r="BH2065" s="166"/>
      <c r="BI2065" s="166"/>
      <c r="BJ2065" s="166"/>
      <c r="BK2065" s="166"/>
      <c r="BL2065" s="166"/>
      <c r="BM2065" s="166"/>
      <c r="BN2065" s="166"/>
      <c r="BO2065" s="166"/>
      <c r="BP2065" s="166"/>
      <c r="BQ2065" s="166"/>
      <c r="BR2065" s="166"/>
      <c r="BS2065" s="166"/>
      <c r="BT2065" s="166"/>
      <c r="BU2065" s="166"/>
      <c r="BV2065" s="166"/>
      <c r="BW2065" s="166"/>
      <c r="BX2065" s="166"/>
      <c r="BY2065" s="166"/>
      <c r="BZ2065" s="166"/>
      <c r="CA2065" s="166"/>
      <c r="CB2065" s="166"/>
      <c r="CC2065" s="166"/>
      <c r="CD2065" s="166"/>
      <c r="CE2065" s="166"/>
      <c r="CF2065" s="166"/>
      <c r="CG2065" s="166"/>
      <c r="CH2065" s="166"/>
      <c r="CI2065" s="166"/>
      <c r="CJ2065" s="166"/>
      <c r="CK2065" s="166"/>
      <c r="CL2065" s="166"/>
      <c r="CM2065" s="166"/>
      <c r="CN2065" s="166"/>
      <c r="CO2065" s="166"/>
      <c r="CP2065" s="166"/>
      <c r="CQ2065" s="166"/>
      <c r="CR2065" s="166"/>
      <c r="CS2065" s="166"/>
      <c r="CT2065" s="166"/>
      <c r="CU2065" s="166"/>
      <c r="CV2065" s="166"/>
      <c r="CW2065" s="166"/>
      <c r="CX2065" s="166"/>
      <c r="CY2065" s="166"/>
      <c r="CZ2065" s="166"/>
      <c r="DA2065" s="166"/>
      <c r="DB2065" s="166"/>
      <c r="DC2065" s="166"/>
      <c r="DD2065" s="166"/>
      <c r="DE2065" s="166"/>
      <c r="DF2065" s="166"/>
      <c r="DG2065" s="166"/>
      <c r="DH2065" s="166"/>
      <c r="DI2065" s="166"/>
      <c r="DJ2065" s="166"/>
      <c r="DK2065" s="166"/>
    </row>
    <row r="2066" spans="1:115" x14ac:dyDescent="0.3">
      <c r="A2066" s="113">
        <f t="shared" si="64"/>
        <v>2057</v>
      </c>
      <c r="B2066" s="114"/>
      <c r="C2066" s="115"/>
      <c r="D2066" s="116"/>
      <c r="E2066" s="117"/>
      <c r="F2066" s="116"/>
      <c r="G2066" s="105" t="str">
        <f t="shared" si="65"/>
        <v/>
      </c>
      <c r="H2066" s="122"/>
      <c r="I2066" s="122"/>
      <c r="J2066" s="165"/>
      <c r="K2066" s="122"/>
      <c r="L2066" s="120"/>
      <c r="M2066" s="120"/>
      <c r="N2066" s="123"/>
      <c r="O2066" s="122"/>
      <c r="P2066" s="166"/>
      <c r="Q2066" s="166"/>
      <c r="R2066" s="166"/>
      <c r="S2066" s="166"/>
      <c r="T2066" s="166"/>
      <c r="U2066" s="166"/>
      <c r="V2066" s="166"/>
      <c r="W2066" s="166"/>
      <c r="X2066" s="166"/>
      <c r="Y2066" s="166"/>
      <c r="Z2066" s="166"/>
      <c r="AA2066" s="166"/>
      <c r="AB2066" s="166"/>
      <c r="AC2066" s="166"/>
      <c r="AD2066" s="166"/>
      <c r="AE2066" s="166"/>
      <c r="AF2066" s="166"/>
      <c r="AG2066" s="166"/>
      <c r="AH2066" s="166"/>
      <c r="AI2066" s="166"/>
      <c r="AJ2066" s="166"/>
      <c r="AK2066" s="166"/>
      <c r="AL2066" s="166"/>
      <c r="AM2066" s="166"/>
      <c r="AN2066" s="166"/>
      <c r="AO2066" s="166"/>
      <c r="AP2066" s="166"/>
      <c r="AQ2066" s="166"/>
      <c r="AR2066" s="166"/>
      <c r="AS2066" s="166"/>
      <c r="AT2066" s="166"/>
      <c r="AU2066" s="166"/>
      <c r="AV2066" s="166"/>
      <c r="AW2066" s="166"/>
      <c r="AX2066" s="166"/>
      <c r="AY2066" s="166"/>
      <c r="AZ2066" s="166"/>
      <c r="BA2066" s="166"/>
      <c r="BB2066" s="166"/>
      <c r="BC2066" s="166"/>
      <c r="BD2066" s="166"/>
      <c r="BE2066" s="166"/>
      <c r="BF2066" s="166"/>
      <c r="BG2066" s="166"/>
      <c r="BH2066" s="166"/>
      <c r="BI2066" s="166"/>
      <c r="BJ2066" s="166"/>
      <c r="BK2066" s="166"/>
      <c r="BL2066" s="166"/>
      <c r="BM2066" s="166"/>
      <c r="BN2066" s="166"/>
      <c r="BO2066" s="166"/>
      <c r="BP2066" s="166"/>
      <c r="BQ2066" s="166"/>
      <c r="BR2066" s="166"/>
      <c r="BS2066" s="166"/>
      <c r="BT2066" s="166"/>
      <c r="BU2066" s="166"/>
      <c r="BV2066" s="166"/>
      <c r="BW2066" s="166"/>
      <c r="BX2066" s="166"/>
      <c r="BY2066" s="166"/>
      <c r="BZ2066" s="166"/>
      <c r="CA2066" s="166"/>
      <c r="CB2066" s="166"/>
      <c r="CC2066" s="166"/>
      <c r="CD2066" s="166"/>
      <c r="CE2066" s="166"/>
      <c r="CF2066" s="166"/>
      <c r="CG2066" s="166"/>
      <c r="CH2066" s="166"/>
      <c r="CI2066" s="166"/>
      <c r="CJ2066" s="166"/>
      <c r="CK2066" s="166"/>
      <c r="CL2066" s="166"/>
      <c r="CM2066" s="166"/>
      <c r="CN2066" s="166"/>
      <c r="CO2066" s="166"/>
      <c r="CP2066" s="166"/>
      <c r="CQ2066" s="166"/>
      <c r="CR2066" s="166"/>
      <c r="CS2066" s="166"/>
      <c r="CT2066" s="166"/>
      <c r="CU2066" s="166"/>
      <c r="CV2066" s="166"/>
      <c r="CW2066" s="166"/>
      <c r="CX2066" s="166"/>
      <c r="CY2066" s="166"/>
      <c r="CZ2066" s="166"/>
      <c r="DA2066" s="166"/>
      <c r="DB2066" s="166"/>
      <c r="DC2066" s="166"/>
      <c r="DD2066" s="166"/>
      <c r="DE2066" s="166"/>
      <c r="DF2066" s="166"/>
      <c r="DG2066" s="166"/>
      <c r="DH2066" s="166"/>
      <c r="DI2066" s="166"/>
      <c r="DJ2066" s="166"/>
      <c r="DK2066" s="166"/>
    </row>
    <row r="2067" spans="1:115" x14ac:dyDescent="0.3">
      <c r="A2067" s="113">
        <f t="shared" si="64"/>
        <v>2058</v>
      </c>
      <c r="B2067" s="114"/>
      <c r="C2067" s="115"/>
      <c r="D2067" s="116"/>
      <c r="E2067" s="117"/>
      <c r="F2067" s="116"/>
      <c r="G2067" s="105" t="str">
        <f t="shared" si="65"/>
        <v/>
      </c>
      <c r="H2067" s="122"/>
      <c r="I2067" s="122"/>
      <c r="J2067" s="165"/>
      <c r="K2067" s="122"/>
      <c r="L2067" s="120"/>
      <c r="M2067" s="120"/>
      <c r="N2067" s="123"/>
      <c r="O2067" s="122"/>
      <c r="P2067" s="166"/>
      <c r="Q2067" s="166"/>
      <c r="R2067" s="166"/>
      <c r="S2067" s="166"/>
      <c r="T2067" s="166"/>
      <c r="U2067" s="166"/>
      <c r="V2067" s="166"/>
      <c r="W2067" s="166"/>
      <c r="X2067" s="166"/>
      <c r="Y2067" s="166"/>
      <c r="Z2067" s="166"/>
      <c r="AA2067" s="166"/>
      <c r="AB2067" s="166"/>
      <c r="AC2067" s="166"/>
      <c r="AD2067" s="166"/>
      <c r="AE2067" s="166"/>
      <c r="AF2067" s="166"/>
      <c r="AG2067" s="166"/>
      <c r="AH2067" s="166"/>
      <c r="AI2067" s="166"/>
      <c r="AJ2067" s="166"/>
      <c r="AK2067" s="166"/>
      <c r="AL2067" s="166"/>
      <c r="AM2067" s="166"/>
      <c r="AN2067" s="166"/>
      <c r="AO2067" s="166"/>
      <c r="AP2067" s="166"/>
      <c r="AQ2067" s="166"/>
      <c r="AR2067" s="166"/>
      <c r="AS2067" s="166"/>
      <c r="AT2067" s="166"/>
      <c r="AU2067" s="166"/>
      <c r="AV2067" s="166"/>
      <c r="AW2067" s="166"/>
      <c r="AX2067" s="166"/>
      <c r="AY2067" s="166"/>
      <c r="AZ2067" s="166"/>
      <c r="BA2067" s="166"/>
      <c r="BB2067" s="166"/>
      <c r="BC2067" s="166"/>
      <c r="BD2067" s="166"/>
      <c r="BE2067" s="166"/>
      <c r="BF2067" s="166"/>
      <c r="BG2067" s="166"/>
      <c r="BH2067" s="166"/>
      <c r="BI2067" s="166"/>
      <c r="BJ2067" s="166"/>
      <c r="BK2067" s="166"/>
      <c r="BL2067" s="166"/>
      <c r="BM2067" s="166"/>
      <c r="BN2067" s="166"/>
      <c r="BO2067" s="166"/>
      <c r="BP2067" s="166"/>
      <c r="BQ2067" s="166"/>
      <c r="BR2067" s="166"/>
      <c r="BS2067" s="166"/>
      <c r="BT2067" s="166"/>
      <c r="BU2067" s="166"/>
      <c r="BV2067" s="166"/>
      <c r="BW2067" s="166"/>
      <c r="BX2067" s="166"/>
      <c r="BY2067" s="166"/>
      <c r="BZ2067" s="166"/>
      <c r="CA2067" s="166"/>
      <c r="CB2067" s="166"/>
      <c r="CC2067" s="166"/>
      <c r="CD2067" s="166"/>
      <c r="CE2067" s="166"/>
      <c r="CF2067" s="166"/>
      <c r="CG2067" s="166"/>
      <c r="CH2067" s="166"/>
      <c r="CI2067" s="166"/>
      <c r="CJ2067" s="166"/>
      <c r="CK2067" s="166"/>
      <c r="CL2067" s="166"/>
      <c r="CM2067" s="166"/>
      <c r="CN2067" s="166"/>
      <c r="CO2067" s="166"/>
      <c r="CP2067" s="166"/>
      <c r="CQ2067" s="166"/>
      <c r="CR2067" s="166"/>
      <c r="CS2067" s="166"/>
      <c r="CT2067" s="166"/>
      <c r="CU2067" s="166"/>
      <c r="CV2067" s="166"/>
      <c r="CW2067" s="166"/>
      <c r="CX2067" s="166"/>
      <c r="CY2067" s="166"/>
      <c r="CZ2067" s="166"/>
      <c r="DA2067" s="166"/>
      <c r="DB2067" s="166"/>
      <c r="DC2067" s="166"/>
      <c r="DD2067" s="166"/>
      <c r="DE2067" s="166"/>
      <c r="DF2067" s="166"/>
      <c r="DG2067" s="166"/>
      <c r="DH2067" s="166"/>
      <c r="DI2067" s="166"/>
      <c r="DJ2067" s="166"/>
      <c r="DK2067" s="166"/>
    </row>
    <row r="2068" spans="1:115" x14ac:dyDescent="0.3">
      <c r="A2068" s="113">
        <f t="shared" si="64"/>
        <v>2059</v>
      </c>
      <c r="B2068" s="114"/>
      <c r="C2068" s="115"/>
      <c r="D2068" s="116"/>
      <c r="E2068" s="117"/>
      <c r="F2068" s="116"/>
      <c r="G2068" s="105" t="str">
        <f t="shared" si="65"/>
        <v/>
      </c>
      <c r="H2068" s="122"/>
      <c r="I2068" s="122"/>
      <c r="J2068" s="165"/>
      <c r="K2068" s="122"/>
      <c r="L2068" s="120"/>
      <c r="M2068" s="120"/>
      <c r="N2068" s="123"/>
      <c r="O2068" s="122"/>
      <c r="P2068" s="166"/>
      <c r="Q2068" s="166"/>
      <c r="R2068" s="166"/>
      <c r="S2068" s="166"/>
      <c r="T2068" s="166"/>
      <c r="U2068" s="166"/>
      <c r="V2068" s="166"/>
      <c r="W2068" s="166"/>
      <c r="X2068" s="166"/>
      <c r="Y2068" s="166"/>
      <c r="Z2068" s="166"/>
      <c r="AA2068" s="166"/>
      <c r="AB2068" s="166"/>
      <c r="AC2068" s="166"/>
      <c r="AD2068" s="166"/>
      <c r="AE2068" s="166"/>
      <c r="AF2068" s="166"/>
      <c r="AG2068" s="166"/>
      <c r="AH2068" s="166"/>
      <c r="AI2068" s="166"/>
      <c r="AJ2068" s="166"/>
      <c r="AK2068" s="166"/>
      <c r="AL2068" s="166"/>
      <c r="AM2068" s="166"/>
      <c r="AN2068" s="166"/>
      <c r="AO2068" s="166"/>
      <c r="AP2068" s="166"/>
      <c r="AQ2068" s="166"/>
      <c r="AR2068" s="166"/>
      <c r="AS2068" s="166"/>
      <c r="AT2068" s="166"/>
      <c r="AU2068" s="166"/>
      <c r="AV2068" s="166"/>
      <c r="AW2068" s="166"/>
      <c r="AX2068" s="166"/>
      <c r="AY2068" s="166"/>
      <c r="AZ2068" s="166"/>
      <c r="BA2068" s="166"/>
      <c r="BB2068" s="166"/>
      <c r="BC2068" s="166"/>
      <c r="BD2068" s="166"/>
      <c r="BE2068" s="166"/>
      <c r="BF2068" s="166"/>
      <c r="BG2068" s="166"/>
      <c r="BH2068" s="166"/>
      <c r="BI2068" s="166"/>
      <c r="BJ2068" s="166"/>
      <c r="BK2068" s="166"/>
      <c r="BL2068" s="166"/>
      <c r="BM2068" s="166"/>
      <c r="BN2068" s="166"/>
      <c r="BO2068" s="166"/>
      <c r="BP2068" s="166"/>
      <c r="BQ2068" s="166"/>
      <c r="BR2068" s="166"/>
      <c r="BS2068" s="166"/>
      <c r="BT2068" s="166"/>
      <c r="BU2068" s="166"/>
      <c r="BV2068" s="166"/>
      <c r="BW2068" s="166"/>
      <c r="BX2068" s="166"/>
      <c r="BY2068" s="166"/>
      <c r="BZ2068" s="166"/>
      <c r="CA2068" s="166"/>
      <c r="CB2068" s="166"/>
      <c r="CC2068" s="166"/>
      <c r="CD2068" s="166"/>
      <c r="CE2068" s="166"/>
      <c r="CF2068" s="166"/>
      <c r="CG2068" s="166"/>
      <c r="CH2068" s="166"/>
      <c r="CI2068" s="166"/>
      <c r="CJ2068" s="166"/>
      <c r="CK2068" s="166"/>
      <c r="CL2068" s="166"/>
      <c r="CM2068" s="166"/>
      <c r="CN2068" s="166"/>
      <c r="CO2068" s="166"/>
      <c r="CP2068" s="166"/>
      <c r="CQ2068" s="166"/>
      <c r="CR2068" s="166"/>
      <c r="CS2068" s="166"/>
      <c r="CT2068" s="166"/>
      <c r="CU2068" s="166"/>
      <c r="CV2068" s="166"/>
      <c r="CW2068" s="166"/>
      <c r="CX2068" s="166"/>
      <c r="CY2068" s="166"/>
      <c r="CZ2068" s="166"/>
      <c r="DA2068" s="166"/>
      <c r="DB2068" s="166"/>
      <c r="DC2068" s="166"/>
      <c r="DD2068" s="166"/>
      <c r="DE2068" s="166"/>
      <c r="DF2068" s="166"/>
      <c r="DG2068" s="166"/>
      <c r="DH2068" s="166"/>
      <c r="DI2068" s="166"/>
      <c r="DJ2068" s="166"/>
      <c r="DK2068" s="166"/>
    </row>
    <row r="2069" spans="1:115" x14ac:dyDescent="0.3">
      <c r="A2069" s="113">
        <f t="shared" si="64"/>
        <v>2060</v>
      </c>
      <c r="B2069" s="114"/>
      <c r="C2069" s="115"/>
      <c r="D2069" s="116"/>
      <c r="E2069" s="117"/>
      <c r="F2069" s="116"/>
      <c r="G2069" s="105" t="str">
        <f t="shared" si="65"/>
        <v/>
      </c>
      <c r="H2069" s="122"/>
      <c r="I2069" s="122"/>
      <c r="J2069" s="165"/>
      <c r="K2069" s="122"/>
      <c r="L2069" s="120"/>
      <c r="M2069" s="120"/>
      <c r="N2069" s="123"/>
      <c r="O2069" s="122"/>
      <c r="P2069" s="166"/>
      <c r="Q2069" s="166"/>
      <c r="R2069" s="166"/>
      <c r="S2069" s="166"/>
      <c r="T2069" s="166"/>
      <c r="U2069" s="166"/>
      <c r="V2069" s="166"/>
      <c r="W2069" s="166"/>
      <c r="X2069" s="166"/>
      <c r="Y2069" s="166"/>
      <c r="Z2069" s="166"/>
      <c r="AA2069" s="166"/>
      <c r="AB2069" s="166"/>
      <c r="AC2069" s="166"/>
      <c r="AD2069" s="166"/>
      <c r="AE2069" s="166"/>
      <c r="AF2069" s="166"/>
      <c r="AG2069" s="166"/>
      <c r="AH2069" s="166"/>
      <c r="AI2069" s="166"/>
      <c r="AJ2069" s="166"/>
      <c r="AK2069" s="166"/>
      <c r="AL2069" s="166"/>
      <c r="AM2069" s="166"/>
      <c r="AN2069" s="166"/>
      <c r="AO2069" s="166"/>
      <c r="AP2069" s="166"/>
      <c r="AQ2069" s="166"/>
      <c r="AR2069" s="166"/>
      <c r="AS2069" s="166"/>
      <c r="AT2069" s="166"/>
      <c r="AU2069" s="166"/>
      <c r="AV2069" s="166"/>
      <c r="AW2069" s="166"/>
      <c r="AX2069" s="166"/>
      <c r="AY2069" s="166"/>
      <c r="AZ2069" s="166"/>
      <c r="BA2069" s="166"/>
      <c r="BB2069" s="166"/>
      <c r="BC2069" s="166"/>
      <c r="BD2069" s="166"/>
      <c r="BE2069" s="166"/>
      <c r="BF2069" s="166"/>
      <c r="BG2069" s="166"/>
      <c r="BH2069" s="166"/>
      <c r="BI2069" s="166"/>
      <c r="BJ2069" s="166"/>
      <c r="BK2069" s="166"/>
      <c r="BL2069" s="166"/>
      <c r="BM2069" s="166"/>
      <c r="BN2069" s="166"/>
      <c r="BO2069" s="166"/>
      <c r="BP2069" s="166"/>
      <c r="BQ2069" s="166"/>
      <c r="BR2069" s="166"/>
      <c r="BS2069" s="166"/>
      <c r="BT2069" s="166"/>
      <c r="BU2069" s="166"/>
      <c r="BV2069" s="166"/>
      <c r="BW2069" s="166"/>
      <c r="BX2069" s="166"/>
      <c r="BY2069" s="166"/>
      <c r="BZ2069" s="166"/>
      <c r="CA2069" s="166"/>
      <c r="CB2069" s="166"/>
      <c r="CC2069" s="166"/>
      <c r="CD2069" s="166"/>
      <c r="CE2069" s="166"/>
      <c r="CF2069" s="166"/>
      <c r="CG2069" s="166"/>
      <c r="CH2069" s="166"/>
      <c r="CI2069" s="166"/>
      <c r="CJ2069" s="166"/>
      <c r="CK2069" s="166"/>
      <c r="CL2069" s="166"/>
      <c r="CM2069" s="166"/>
      <c r="CN2069" s="166"/>
      <c r="CO2069" s="166"/>
      <c r="CP2069" s="166"/>
      <c r="CQ2069" s="166"/>
      <c r="CR2069" s="166"/>
      <c r="CS2069" s="166"/>
      <c r="CT2069" s="166"/>
      <c r="CU2069" s="166"/>
      <c r="CV2069" s="166"/>
      <c r="CW2069" s="166"/>
      <c r="CX2069" s="166"/>
      <c r="CY2069" s="166"/>
      <c r="CZ2069" s="166"/>
      <c r="DA2069" s="166"/>
      <c r="DB2069" s="166"/>
      <c r="DC2069" s="166"/>
      <c r="DD2069" s="166"/>
      <c r="DE2069" s="166"/>
      <c r="DF2069" s="166"/>
      <c r="DG2069" s="166"/>
      <c r="DH2069" s="166"/>
      <c r="DI2069" s="166"/>
      <c r="DJ2069" s="166"/>
      <c r="DK2069" s="166"/>
    </row>
    <row r="2070" spans="1:115" x14ac:dyDescent="0.3">
      <c r="A2070" s="113">
        <f t="shared" si="64"/>
        <v>2061</v>
      </c>
      <c r="B2070" s="114"/>
      <c r="C2070" s="115"/>
      <c r="D2070" s="116"/>
      <c r="E2070" s="117"/>
      <c r="F2070" s="116"/>
      <c r="G2070" s="105" t="str">
        <f t="shared" si="65"/>
        <v/>
      </c>
      <c r="H2070" s="122"/>
      <c r="I2070" s="122"/>
      <c r="J2070" s="165"/>
      <c r="K2070" s="122"/>
      <c r="L2070" s="120"/>
      <c r="M2070" s="120"/>
      <c r="N2070" s="123"/>
      <c r="O2070" s="122"/>
      <c r="P2070" s="166"/>
      <c r="Q2070" s="166"/>
      <c r="R2070" s="166"/>
      <c r="S2070" s="166"/>
      <c r="T2070" s="166"/>
      <c r="U2070" s="166"/>
      <c r="V2070" s="166"/>
      <c r="W2070" s="166"/>
      <c r="X2070" s="166"/>
      <c r="Y2070" s="166"/>
      <c r="Z2070" s="166"/>
      <c r="AA2070" s="166"/>
      <c r="AB2070" s="166"/>
      <c r="AC2070" s="166"/>
      <c r="AD2070" s="166"/>
      <c r="AE2070" s="166"/>
      <c r="AF2070" s="166"/>
      <c r="AG2070" s="166"/>
      <c r="AH2070" s="166"/>
      <c r="AI2070" s="166"/>
      <c r="AJ2070" s="166"/>
      <c r="AK2070" s="166"/>
      <c r="AL2070" s="166"/>
      <c r="AM2070" s="166"/>
      <c r="AN2070" s="166"/>
      <c r="AO2070" s="166"/>
      <c r="AP2070" s="166"/>
      <c r="AQ2070" s="166"/>
      <c r="AR2070" s="166"/>
      <c r="AS2070" s="166"/>
      <c r="AT2070" s="166"/>
      <c r="AU2070" s="166"/>
      <c r="AV2070" s="166"/>
      <c r="AW2070" s="166"/>
      <c r="AX2070" s="166"/>
      <c r="AY2070" s="166"/>
      <c r="AZ2070" s="166"/>
      <c r="BA2070" s="166"/>
      <c r="BB2070" s="166"/>
      <c r="BC2070" s="166"/>
      <c r="BD2070" s="166"/>
      <c r="BE2070" s="166"/>
      <c r="BF2070" s="166"/>
      <c r="BG2070" s="166"/>
      <c r="BH2070" s="166"/>
      <c r="BI2070" s="166"/>
      <c r="BJ2070" s="166"/>
      <c r="BK2070" s="166"/>
      <c r="BL2070" s="166"/>
      <c r="BM2070" s="166"/>
      <c r="BN2070" s="166"/>
      <c r="BO2070" s="166"/>
      <c r="BP2070" s="166"/>
      <c r="BQ2070" s="166"/>
      <c r="BR2070" s="166"/>
      <c r="BS2070" s="166"/>
      <c r="BT2070" s="166"/>
      <c r="BU2070" s="166"/>
      <c r="BV2070" s="166"/>
      <c r="BW2070" s="166"/>
      <c r="BX2070" s="166"/>
      <c r="BY2070" s="166"/>
      <c r="BZ2070" s="166"/>
      <c r="CA2070" s="166"/>
      <c r="CB2070" s="166"/>
      <c r="CC2070" s="166"/>
      <c r="CD2070" s="166"/>
      <c r="CE2070" s="166"/>
      <c r="CF2070" s="166"/>
      <c r="CG2070" s="166"/>
      <c r="CH2070" s="166"/>
      <c r="CI2070" s="166"/>
      <c r="CJ2070" s="166"/>
      <c r="CK2070" s="166"/>
      <c r="CL2070" s="166"/>
      <c r="CM2070" s="166"/>
      <c r="CN2070" s="166"/>
      <c r="CO2070" s="166"/>
      <c r="CP2070" s="166"/>
      <c r="CQ2070" s="166"/>
      <c r="CR2070" s="166"/>
      <c r="CS2070" s="166"/>
      <c r="CT2070" s="166"/>
      <c r="CU2070" s="166"/>
      <c r="CV2070" s="166"/>
      <c r="CW2070" s="166"/>
      <c r="CX2070" s="166"/>
      <c r="CY2070" s="166"/>
      <c r="CZ2070" s="166"/>
      <c r="DA2070" s="166"/>
      <c r="DB2070" s="166"/>
      <c r="DC2070" s="166"/>
      <c r="DD2070" s="166"/>
      <c r="DE2070" s="166"/>
      <c r="DF2070" s="166"/>
      <c r="DG2070" s="166"/>
      <c r="DH2070" s="166"/>
      <c r="DI2070" s="166"/>
      <c r="DJ2070" s="166"/>
      <c r="DK2070" s="166"/>
    </row>
    <row r="2071" spans="1:115" x14ac:dyDescent="0.3">
      <c r="A2071" s="113">
        <f t="shared" si="64"/>
        <v>2062</v>
      </c>
      <c r="B2071" s="114"/>
      <c r="C2071" s="115"/>
      <c r="D2071" s="116"/>
      <c r="E2071" s="117"/>
      <c r="F2071" s="116"/>
      <c r="G2071" s="105" t="str">
        <f t="shared" si="65"/>
        <v/>
      </c>
      <c r="H2071" s="122"/>
      <c r="I2071" s="122"/>
      <c r="J2071" s="165"/>
      <c r="K2071" s="122"/>
      <c r="L2071" s="120"/>
      <c r="M2071" s="120"/>
      <c r="N2071" s="123"/>
      <c r="O2071" s="109"/>
      <c r="P2071" s="166"/>
      <c r="Q2071" s="166"/>
      <c r="R2071" s="166"/>
      <c r="S2071" s="166"/>
      <c r="T2071" s="166"/>
      <c r="U2071" s="166"/>
      <c r="V2071" s="166"/>
      <c r="W2071" s="166"/>
      <c r="X2071" s="166"/>
      <c r="Y2071" s="166"/>
      <c r="Z2071" s="166"/>
      <c r="AA2071" s="166"/>
      <c r="AB2071" s="166"/>
      <c r="AC2071" s="166"/>
      <c r="AD2071" s="166"/>
      <c r="AE2071" s="166"/>
      <c r="AF2071" s="166"/>
      <c r="AG2071" s="166"/>
      <c r="AH2071" s="166"/>
      <c r="AI2071" s="166"/>
      <c r="AJ2071" s="166"/>
      <c r="AK2071" s="166"/>
      <c r="AL2071" s="166"/>
      <c r="AM2071" s="166"/>
      <c r="AN2071" s="166"/>
      <c r="AO2071" s="166"/>
      <c r="AP2071" s="166"/>
      <c r="AQ2071" s="166"/>
      <c r="AR2071" s="166"/>
      <c r="AS2071" s="166"/>
      <c r="AT2071" s="166"/>
      <c r="AU2071" s="166"/>
      <c r="AV2071" s="166"/>
      <c r="AW2071" s="166"/>
      <c r="AX2071" s="166"/>
      <c r="AY2071" s="166"/>
      <c r="AZ2071" s="166"/>
      <c r="BA2071" s="166"/>
      <c r="BB2071" s="166"/>
      <c r="BC2071" s="166"/>
      <c r="BD2071" s="166"/>
      <c r="BE2071" s="166"/>
      <c r="BF2071" s="166"/>
      <c r="BG2071" s="166"/>
      <c r="BH2071" s="166"/>
      <c r="BI2071" s="166"/>
      <c r="BJ2071" s="166"/>
      <c r="BK2071" s="166"/>
      <c r="BL2071" s="166"/>
      <c r="BM2071" s="166"/>
      <c r="BN2071" s="166"/>
      <c r="BO2071" s="166"/>
      <c r="BP2071" s="166"/>
      <c r="BQ2071" s="166"/>
      <c r="BR2071" s="166"/>
      <c r="BS2071" s="166"/>
      <c r="BT2071" s="166"/>
      <c r="BU2071" s="166"/>
      <c r="BV2071" s="166"/>
      <c r="BW2071" s="166"/>
      <c r="BX2071" s="166"/>
      <c r="BY2071" s="166"/>
      <c r="BZ2071" s="166"/>
      <c r="CA2071" s="166"/>
      <c r="CB2071" s="166"/>
      <c r="CC2071" s="166"/>
      <c r="CD2071" s="166"/>
      <c r="CE2071" s="166"/>
      <c r="CF2071" s="166"/>
      <c r="CG2071" s="166"/>
      <c r="CH2071" s="166"/>
      <c r="CI2071" s="166"/>
      <c r="CJ2071" s="166"/>
      <c r="CK2071" s="166"/>
      <c r="CL2071" s="166"/>
      <c r="CM2071" s="166"/>
      <c r="CN2071" s="166"/>
      <c r="CO2071" s="166"/>
      <c r="CP2071" s="166"/>
      <c r="CQ2071" s="166"/>
      <c r="CR2071" s="166"/>
      <c r="CS2071" s="166"/>
      <c r="CT2071" s="166"/>
      <c r="CU2071" s="166"/>
      <c r="CV2071" s="166"/>
      <c r="CW2071" s="166"/>
      <c r="CX2071" s="166"/>
      <c r="CY2071" s="166"/>
      <c r="CZ2071" s="166"/>
      <c r="DA2071" s="166"/>
      <c r="DB2071" s="166"/>
      <c r="DC2071" s="166"/>
      <c r="DD2071" s="166"/>
      <c r="DE2071" s="166"/>
      <c r="DF2071" s="166"/>
      <c r="DG2071" s="166"/>
      <c r="DH2071" s="166"/>
      <c r="DI2071" s="166"/>
      <c r="DJ2071" s="166"/>
      <c r="DK2071" s="166"/>
    </row>
    <row r="2072" spans="1:115" x14ac:dyDescent="0.3">
      <c r="A2072" s="113">
        <f t="shared" si="64"/>
        <v>2063</v>
      </c>
      <c r="B2072" s="114"/>
      <c r="C2072" s="115"/>
      <c r="D2072" s="116"/>
      <c r="E2072" s="117"/>
      <c r="F2072" s="116"/>
      <c r="G2072" s="105" t="str">
        <f t="shared" si="65"/>
        <v/>
      </c>
      <c r="H2072" s="122"/>
      <c r="I2072" s="122"/>
      <c r="J2072" s="165"/>
      <c r="K2072" s="122"/>
      <c r="L2072" s="120"/>
      <c r="M2072" s="120"/>
      <c r="N2072" s="123"/>
      <c r="O2072" s="122"/>
      <c r="P2072" s="166"/>
      <c r="Q2072" s="166"/>
      <c r="R2072" s="166"/>
      <c r="S2072" s="166"/>
      <c r="T2072" s="166"/>
      <c r="U2072" s="166"/>
      <c r="V2072" s="166"/>
      <c r="W2072" s="166"/>
      <c r="X2072" s="166"/>
      <c r="Y2072" s="166"/>
      <c r="Z2072" s="166"/>
      <c r="AA2072" s="166"/>
      <c r="AB2072" s="166"/>
      <c r="AC2072" s="166"/>
      <c r="AD2072" s="166"/>
      <c r="AE2072" s="166"/>
      <c r="AF2072" s="166"/>
      <c r="AG2072" s="166"/>
      <c r="AH2072" s="166"/>
      <c r="AI2072" s="166"/>
      <c r="AJ2072" s="166"/>
      <c r="AK2072" s="166"/>
      <c r="AL2072" s="166"/>
      <c r="AM2072" s="166"/>
      <c r="AN2072" s="166"/>
      <c r="AO2072" s="166"/>
      <c r="AP2072" s="166"/>
      <c r="AQ2072" s="166"/>
      <c r="AR2072" s="166"/>
      <c r="AS2072" s="166"/>
      <c r="AT2072" s="166"/>
      <c r="AU2072" s="166"/>
      <c r="AV2072" s="166"/>
      <c r="AW2072" s="166"/>
      <c r="AX2072" s="166"/>
      <c r="AY2072" s="166"/>
      <c r="AZ2072" s="166"/>
      <c r="BA2072" s="166"/>
      <c r="BB2072" s="166"/>
      <c r="BC2072" s="166"/>
      <c r="BD2072" s="166"/>
      <c r="BE2072" s="166"/>
      <c r="BF2072" s="166"/>
      <c r="BG2072" s="166"/>
      <c r="BH2072" s="166"/>
      <c r="BI2072" s="166"/>
      <c r="BJ2072" s="166"/>
      <c r="BK2072" s="166"/>
      <c r="BL2072" s="166"/>
      <c r="BM2072" s="166"/>
      <c r="BN2072" s="166"/>
      <c r="BO2072" s="166"/>
      <c r="BP2072" s="166"/>
      <c r="BQ2072" s="166"/>
      <c r="BR2072" s="166"/>
      <c r="BS2072" s="166"/>
      <c r="BT2072" s="166"/>
      <c r="BU2072" s="166"/>
      <c r="BV2072" s="166"/>
      <c r="BW2072" s="166"/>
      <c r="BX2072" s="166"/>
      <c r="BY2072" s="166"/>
      <c r="BZ2072" s="166"/>
      <c r="CA2072" s="166"/>
      <c r="CB2072" s="166"/>
      <c r="CC2072" s="166"/>
      <c r="CD2072" s="166"/>
      <c r="CE2072" s="166"/>
      <c r="CF2072" s="166"/>
      <c r="CG2072" s="166"/>
      <c r="CH2072" s="166"/>
      <c r="CI2072" s="166"/>
      <c r="CJ2072" s="166"/>
      <c r="CK2072" s="166"/>
      <c r="CL2072" s="166"/>
      <c r="CM2072" s="166"/>
      <c r="CN2072" s="166"/>
      <c r="CO2072" s="166"/>
      <c r="CP2072" s="166"/>
      <c r="CQ2072" s="166"/>
      <c r="CR2072" s="166"/>
      <c r="CS2072" s="166"/>
      <c r="CT2072" s="166"/>
      <c r="CU2072" s="166"/>
      <c r="CV2072" s="166"/>
      <c r="CW2072" s="166"/>
      <c r="CX2072" s="166"/>
      <c r="CY2072" s="166"/>
      <c r="CZ2072" s="166"/>
      <c r="DA2072" s="166"/>
      <c r="DB2072" s="166"/>
      <c r="DC2072" s="166"/>
      <c r="DD2072" s="166"/>
      <c r="DE2072" s="166"/>
      <c r="DF2072" s="166"/>
      <c r="DG2072" s="166"/>
      <c r="DH2072" s="166"/>
      <c r="DI2072" s="166"/>
      <c r="DJ2072" s="166"/>
      <c r="DK2072" s="166"/>
    </row>
    <row r="2073" spans="1:115" x14ac:dyDescent="0.3">
      <c r="A2073" s="113">
        <f t="shared" si="64"/>
        <v>2064</v>
      </c>
      <c r="B2073" s="114"/>
      <c r="C2073" s="115"/>
      <c r="D2073" s="116"/>
      <c r="E2073" s="117"/>
      <c r="F2073" s="116"/>
      <c r="G2073" s="105" t="str">
        <f t="shared" si="65"/>
        <v/>
      </c>
      <c r="H2073" s="122"/>
      <c r="I2073" s="122"/>
      <c r="J2073" s="165"/>
      <c r="K2073" s="122"/>
      <c r="L2073" s="120"/>
      <c r="M2073" s="120"/>
      <c r="N2073" s="123"/>
      <c r="O2073" s="122"/>
      <c r="P2073" s="166"/>
      <c r="Q2073" s="166"/>
      <c r="R2073" s="166"/>
      <c r="S2073" s="166"/>
      <c r="T2073" s="166"/>
      <c r="U2073" s="166"/>
      <c r="V2073" s="166"/>
      <c r="W2073" s="166"/>
      <c r="X2073" s="166"/>
      <c r="Y2073" s="166"/>
      <c r="Z2073" s="166"/>
      <c r="AA2073" s="166"/>
      <c r="AB2073" s="166"/>
      <c r="AC2073" s="166"/>
      <c r="AD2073" s="166"/>
      <c r="AE2073" s="166"/>
      <c r="AF2073" s="166"/>
      <c r="AG2073" s="166"/>
      <c r="AH2073" s="166"/>
      <c r="AI2073" s="166"/>
      <c r="AJ2073" s="166"/>
      <c r="AK2073" s="166"/>
      <c r="AL2073" s="166"/>
      <c r="AM2073" s="166"/>
      <c r="AN2073" s="166"/>
      <c r="AO2073" s="166"/>
      <c r="AP2073" s="166"/>
      <c r="AQ2073" s="166"/>
      <c r="AR2073" s="166"/>
      <c r="AS2073" s="166"/>
      <c r="AT2073" s="166"/>
      <c r="AU2073" s="166"/>
      <c r="AV2073" s="166"/>
      <c r="AW2073" s="166"/>
      <c r="AX2073" s="166"/>
      <c r="AY2073" s="166"/>
      <c r="AZ2073" s="166"/>
      <c r="BA2073" s="166"/>
      <c r="BB2073" s="166"/>
      <c r="BC2073" s="166"/>
      <c r="BD2073" s="166"/>
      <c r="BE2073" s="166"/>
      <c r="BF2073" s="166"/>
      <c r="BG2073" s="166"/>
      <c r="BH2073" s="166"/>
      <c r="BI2073" s="166"/>
      <c r="BJ2073" s="166"/>
      <c r="BK2073" s="166"/>
      <c r="BL2073" s="166"/>
      <c r="BM2073" s="166"/>
      <c r="BN2073" s="166"/>
      <c r="BO2073" s="166"/>
      <c r="BP2073" s="166"/>
      <c r="BQ2073" s="166"/>
      <c r="BR2073" s="166"/>
      <c r="BS2073" s="166"/>
      <c r="BT2073" s="166"/>
      <c r="BU2073" s="166"/>
      <c r="BV2073" s="166"/>
      <c r="BW2073" s="166"/>
      <c r="BX2073" s="166"/>
      <c r="BY2073" s="166"/>
      <c r="BZ2073" s="166"/>
      <c r="CA2073" s="166"/>
      <c r="CB2073" s="166"/>
      <c r="CC2073" s="166"/>
      <c r="CD2073" s="166"/>
      <c r="CE2073" s="166"/>
      <c r="CF2073" s="166"/>
      <c r="CG2073" s="166"/>
      <c r="CH2073" s="166"/>
      <c r="CI2073" s="166"/>
      <c r="CJ2073" s="166"/>
      <c r="CK2073" s="166"/>
      <c r="CL2073" s="166"/>
      <c r="CM2073" s="166"/>
      <c r="CN2073" s="166"/>
      <c r="CO2073" s="166"/>
      <c r="CP2073" s="166"/>
      <c r="CQ2073" s="166"/>
      <c r="CR2073" s="166"/>
      <c r="CS2073" s="166"/>
      <c r="CT2073" s="166"/>
      <c r="CU2073" s="166"/>
      <c r="CV2073" s="166"/>
      <c r="CW2073" s="166"/>
      <c r="CX2073" s="166"/>
      <c r="CY2073" s="166"/>
      <c r="CZ2073" s="166"/>
      <c r="DA2073" s="166"/>
      <c r="DB2073" s="166"/>
      <c r="DC2073" s="166"/>
      <c r="DD2073" s="166"/>
      <c r="DE2073" s="166"/>
      <c r="DF2073" s="166"/>
      <c r="DG2073" s="166"/>
      <c r="DH2073" s="166"/>
      <c r="DI2073" s="166"/>
      <c r="DJ2073" s="166"/>
      <c r="DK2073" s="166"/>
    </row>
    <row r="2074" spans="1:115" x14ac:dyDescent="0.3">
      <c r="A2074" s="113">
        <f t="shared" si="64"/>
        <v>2065</v>
      </c>
      <c r="B2074" s="114"/>
      <c r="C2074" s="115"/>
      <c r="D2074" s="116"/>
      <c r="E2074" s="117"/>
      <c r="F2074" s="116"/>
      <c r="G2074" s="105" t="str">
        <f t="shared" si="65"/>
        <v/>
      </c>
      <c r="H2074" s="122"/>
      <c r="I2074" s="122"/>
      <c r="J2074" s="165"/>
      <c r="K2074" s="122"/>
      <c r="L2074" s="120"/>
      <c r="M2074" s="120"/>
      <c r="N2074" s="123"/>
      <c r="O2074" s="122"/>
      <c r="P2074" s="166"/>
      <c r="Q2074" s="166"/>
      <c r="R2074" s="166"/>
      <c r="S2074" s="166"/>
      <c r="T2074" s="166"/>
      <c r="U2074" s="166"/>
      <c r="V2074" s="166"/>
      <c r="W2074" s="166"/>
      <c r="X2074" s="166"/>
      <c r="Y2074" s="166"/>
      <c r="Z2074" s="166"/>
      <c r="AA2074" s="166"/>
      <c r="AB2074" s="166"/>
      <c r="AC2074" s="166"/>
      <c r="AD2074" s="166"/>
      <c r="AE2074" s="166"/>
      <c r="AF2074" s="166"/>
      <c r="AG2074" s="166"/>
      <c r="AH2074" s="166"/>
      <c r="AI2074" s="166"/>
      <c r="AJ2074" s="166"/>
      <c r="AK2074" s="166"/>
      <c r="AL2074" s="166"/>
      <c r="AM2074" s="166"/>
      <c r="AN2074" s="166"/>
      <c r="AO2074" s="166"/>
      <c r="AP2074" s="166"/>
      <c r="AQ2074" s="166"/>
      <c r="AR2074" s="166"/>
      <c r="AS2074" s="166"/>
      <c r="AT2074" s="166"/>
      <c r="AU2074" s="166"/>
      <c r="AV2074" s="166"/>
      <c r="AW2074" s="166"/>
      <c r="AX2074" s="166"/>
      <c r="AY2074" s="166"/>
      <c r="AZ2074" s="166"/>
      <c r="BA2074" s="166"/>
      <c r="BB2074" s="166"/>
      <c r="BC2074" s="166"/>
      <c r="BD2074" s="166"/>
      <c r="BE2074" s="166"/>
      <c r="BF2074" s="166"/>
      <c r="BG2074" s="166"/>
      <c r="BH2074" s="166"/>
      <c r="BI2074" s="166"/>
      <c r="BJ2074" s="166"/>
      <c r="BK2074" s="166"/>
      <c r="BL2074" s="166"/>
      <c r="BM2074" s="166"/>
      <c r="BN2074" s="166"/>
      <c r="BO2074" s="166"/>
      <c r="BP2074" s="166"/>
      <c r="BQ2074" s="166"/>
      <c r="BR2074" s="166"/>
      <c r="BS2074" s="166"/>
      <c r="BT2074" s="166"/>
      <c r="BU2074" s="166"/>
      <c r="BV2074" s="166"/>
      <c r="BW2074" s="166"/>
      <c r="BX2074" s="166"/>
      <c r="BY2074" s="166"/>
      <c r="BZ2074" s="166"/>
      <c r="CA2074" s="166"/>
      <c r="CB2074" s="166"/>
      <c r="CC2074" s="166"/>
      <c r="CD2074" s="166"/>
      <c r="CE2074" s="166"/>
      <c r="CF2074" s="166"/>
      <c r="CG2074" s="166"/>
      <c r="CH2074" s="166"/>
      <c r="CI2074" s="166"/>
      <c r="CJ2074" s="166"/>
      <c r="CK2074" s="166"/>
      <c r="CL2074" s="166"/>
      <c r="CM2074" s="166"/>
      <c r="CN2074" s="166"/>
      <c r="CO2074" s="166"/>
      <c r="CP2074" s="166"/>
      <c r="CQ2074" s="166"/>
      <c r="CR2074" s="166"/>
      <c r="CS2074" s="166"/>
      <c r="CT2074" s="166"/>
      <c r="CU2074" s="166"/>
      <c r="CV2074" s="166"/>
      <c r="CW2074" s="166"/>
      <c r="CX2074" s="166"/>
      <c r="CY2074" s="166"/>
      <c r="CZ2074" s="166"/>
      <c r="DA2074" s="166"/>
      <c r="DB2074" s="166"/>
      <c r="DC2074" s="166"/>
      <c r="DD2074" s="166"/>
      <c r="DE2074" s="166"/>
      <c r="DF2074" s="166"/>
      <c r="DG2074" s="166"/>
      <c r="DH2074" s="166"/>
      <c r="DI2074" s="166"/>
      <c r="DJ2074" s="166"/>
      <c r="DK2074" s="166"/>
    </row>
    <row r="2075" spans="1:115" x14ac:dyDescent="0.3">
      <c r="A2075" s="113">
        <f t="shared" si="64"/>
        <v>2066</v>
      </c>
      <c r="B2075" s="114"/>
      <c r="C2075" s="115"/>
      <c r="D2075" s="116"/>
      <c r="E2075" s="117"/>
      <c r="F2075" s="116"/>
      <c r="G2075" s="105" t="str">
        <f t="shared" si="65"/>
        <v/>
      </c>
      <c r="H2075" s="122"/>
      <c r="I2075" s="122"/>
      <c r="J2075" s="165"/>
      <c r="K2075" s="122"/>
      <c r="L2075" s="120"/>
      <c r="M2075" s="120"/>
      <c r="N2075" s="123"/>
      <c r="O2075" s="122"/>
      <c r="P2075" s="166"/>
      <c r="Q2075" s="166"/>
      <c r="R2075" s="166"/>
      <c r="S2075" s="166"/>
      <c r="T2075" s="166"/>
      <c r="U2075" s="166"/>
      <c r="V2075" s="166"/>
      <c r="W2075" s="166"/>
      <c r="X2075" s="166"/>
      <c r="Y2075" s="166"/>
      <c r="Z2075" s="166"/>
      <c r="AA2075" s="166"/>
      <c r="AB2075" s="166"/>
      <c r="AC2075" s="166"/>
      <c r="AD2075" s="166"/>
      <c r="AE2075" s="166"/>
      <c r="AF2075" s="166"/>
      <c r="AG2075" s="166"/>
      <c r="AH2075" s="166"/>
      <c r="AI2075" s="166"/>
      <c r="AJ2075" s="166"/>
      <c r="AK2075" s="166"/>
      <c r="AL2075" s="166"/>
      <c r="AM2075" s="166"/>
      <c r="AN2075" s="166"/>
      <c r="AO2075" s="166"/>
      <c r="AP2075" s="166"/>
      <c r="AQ2075" s="166"/>
      <c r="AR2075" s="166"/>
      <c r="AS2075" s="166"/>
      <c r="AT2075" s="166"/>
      <c r="AU2075" s="166"/>
      <c r="AV2075" s="166"/>
      <c r="AW2075" s="166"/>
      <c r="AX2075" s="166"/>
      <c r="AY2075" s="166"/>
      <c r="AZ2075" s="166"/>
      <c r="BA2075" s="166"/>
      <c r="BB2075" s="166"/>
      <c r="BC2075" s="166"/>
      <c r="BD2075" s="166"/>
      <c r="BE2075" s="166"/>
      <c r="BF2075" s="166"/>
      <c r="BG2075" s="166"/>
      <c r="BH2075" s="166"/>
      <c r="BI2075" s="166"/>
      <c r="BJ2075" s="166"/>
      <c r="BK2075" s="166"/>
      <c r="BL2075" s="166"/>
      <c r="BM2075" s="166"/>
      <c r="BN2075" s="166"/>
      <c r="BO2075" s="166"/>
      <c r="BP2075" s="166"/>
      <c r="BQ2075" s="166"/>
      <c r="BR2075" s="166"/>
      <c r="BS2075" s="166"/>
      <c r="BT2075" s="166"/>
      <c r="BU2075" s="166"/>
      <c r="BV2075" s="166"/>
      <c r="BW2075" s="166"/>
      <c r="BX2075" s="166"/>
      <c r="BY2075" s="166"/>
      <c r="BZ2075" s="166"/>
      <c r="CA2075" s="166"/>
      <c r="CB2075" s="166"/>
      <c r="CC2075" s="166"/>
      <c r="CD2075" s="166"/>
      <c r="CE2075" s="166"/>
      <c r="CF2075" s="166"/>
      <c r="CG2075" s="166"/>
      <c r="CH2075" s="166"/>
      <c r="CI2075" s="166"/>
      <c r="CJ2075" s="166"/>
      <c r="CK2075" s="166"/>
      <c r="CL2075" s="166"/>
      <c r="CM2075" s="166"/>
      <c r="CN2075" s="166"/>
      <c r="CO2075" s="166"/>
      <c r="CP2075" s="166"/>
      <c r="CQ2075" s="166"/>
      <c r="CR2075" s="166"/>
      <c r="CS2075" s="166"/>
      <c r="CT2075" s="166"/>
      <c r="CU2075" s="166"/>
      <c r="CV2075" s="166"/>
      <c r="CW2075" s="166"/>
      <c r="CX2075" s="166"/>
      <c r="CY2075" s="166"/>
      <c r="CZ2075" s="166"/>
      <c r="DA2075" s="166"/>
      <c r="DB2075" s="166"/>
      <c r="DC2075" s="166"/>
      <c r="DD2075" s="166"/>
      <c r="DE2075" s="166"/>
      <c r="DF2075" s="166"/>
      <c r="DG2075" s="166"/>
      <c r="DH2075" s="166"/>
      <c r="DI2075" s="166"/>
      <c r="DJ2075" s="166"/>
      <c r="DK2075" s="166"/>
    </row>
    <row r="2076" spans="1:115" x14ac:dyDescent="0.3">
      <c r="A2076" s="113">
        <f t="shared" si="64"/>
        <v>2067</v>
      </c>
      <c r="B2076" s="114"/>
      <c r="C2076" s="115"/>
      <c r="D2076" s="116"/>
      <c r="E2076" s="117"/>
      <c r="F2076" s="116"/>
      <c r="G2076" s="105" t="str">
        <f t="shared" si="65"/>
        <v/>
      </c>
      <c r="H2076" s="122"/>
      <c r="I2076" s="122"/>
      <c r="J2076" s="165"/>
      <c r="K2076" s="122"/>
      <c r="L2076" s="120"/>
      <c r="M2076" s="120"/>
      <c r="N2076" s="123"/>
      <c r="O2076" s="122"/>
      <c r="P2076" s="166"/>
      <c r="Q2076" s="166"/>
      <c r="R2076" s="166"/>
      <c r="S2076" s="166"/>
      <c r="T2076" s="166"/>
      <c r="U2076" s="166"/>
      <c r="V2076" s="166"/>
      <c r="W2076" s="166"/>
      <c r="X2076" s="166"/>
      <c r="Y2076" s="166"/>
      <c r="Z2076" s="166"/>
      <c r="AA2076" s="166"/>
      <c r="AB2076" s="166"/>
      <c r="AC2076" s="166"/>
      <c r="AD2076" s="166"/>
      <c r="AE2076" s="166"/>
      <c r="AF2076" s="166"/>
      <c r="AG2076" s="166"/>
      <c r="AH2076" s="166"/>
      <c r="AI2076" s="166"/>
      <c r="AJ2076" s="166"/>
      <c r="AK2076" s="166"/>
      <c r="AL2076" s="166"/>
      <c r="AM2076" s="166"/>
      <c r="AN2076" s="166"/>
      <c r="AO2076" s="166"/>
      <c r="AP2076" s="166"/>
      <c r="AQ2076" s="166"/>
      <c r="AR2076" s="166"/>
      <c r="AS2076" s="166"/>
      <c r="AT2076" s="166"/>
      <c r="AU2076" s="166"/>
      <c r="AV2076" s="166"/>
      <c r="AW2076" s="166"/>
      <c r="AX2076" s="166"/>
      <c r="AY2076" s="166"/>
      <c r="AZ2076" s="166"/>
      <c r="BA2076" s="166"/>
      <c r="BB2076" s="166"/>
      <c r="BC2076" s="166"/>
      <c r="BD2076" s="166"/>
      <c r="BE2076" s="166"/>
      <c r="BF2076" s="166"/>
      <c r="BG2076" s="166"/>
      <c r="BH2076" s="166"/>
      <c r="BI2076" s="166"/>
      <c r="BJ2076" s="166"/>
      <c r="BK2076" s="166"/>
      <c r="BL2076" s="166"/>
      <c r="BM2076" s="166"/>
      <c r="BN2076" s="166"/>
      <c r="BO2076" s="166"/>
      <c r="BP2076" s="166"/>
      <c r="BQ2076" s="166"/>
      <c r="BR2076" s="166"/>
      <c r="BS2076" s="166"/>
      <c r="BT2076" s="166"/>
      <c r="BU2076" s="166"/>
      <c r="BV2076" s="166"/>
      <c r="BW2076" s="166"/>
      <c r="BX2076" s="166"/>
      <c r="BY2076" s="166"/>
      <c r="BZ2076" s="166"/>
      <c r="CA2076" s="166"/>
      <c r="CB2076" s="166"/>
      <c r="CC2076" s="166"/>
      <c r="CD2076" s="166"/>
      <c r="CE2076" s="166"/>
      <c r="CF2076" s="166"/>
      <c r="CG2076" s="166"/>
      <c r="CH2076" s="166"/>
      <c r="CI2076" s="166"/>
      <c r="CJ2076" s="166"/>
      <c r="CK2076" s="166"/>
      <c r="CL2076" s="166"/>
      <c r="CM2076" s="166"/>
      <c r="CN2076" s="166"/>
      <c r="CO2076" s="166"/>
      <c r="CP2076" s="166"/>
      <c r="CQ2076" s="166"/>
      <c r="CR2076" s="166"/>
      <c r="CS2076" s="166"/>
      <c r="CT2076" s="166"/>
      <c r="CU2076" s="166"/>
      <c r="CV2076" s="166"/>
      <c r="CW2076" s="166"/>
      <c r="CX2076" s="166"/>
      <c r="CY2076" s="166"/>
      <c r="CZ2076" s="166"/>
      <c r="DA2076" s="166"/>
      <c r="DB2076" s="166"/>
      <c r="DC2076" s="166"/>
      <c r="DD2076" s="166"/>
      <c r="DE2076" s="166"/>
      <c r="DF2076" s="166"/>
      <c r="DG2076" s="166"/>
      <c r="DH2076" s="166"/>
      <c r="DI2076" s="166"/>
      <c r="DJ2076" s="166"/>
      <c r="DK2076" s="166"/>
    </row>
    <row r="2077" spans="1:115" x14ac:dyDescent="0.3">
      <c r="A2077" s="113">
        <f t="shared" si="64"/>
        <v>2068</v>
      </c>
      <c r="B2077" s="114"/>
      <c r="C2077" s="115"/>
      <c r="D2077" s="116"/>
      <c r="E2077" s="117"/>
      <c r="F2077" s="116"/>
      <c r="G2077" s="105" t="str">
        <f t="shared" si="65"/>
        <v/>
      </c>
      <c r="H2077" s="122"/>
      <c r="I2077" s="122"/>
      <c r="J2077" s="165"/>
      <c r="K2077" s="122"/>
      <c r="L2077" s="120"/>
      <c r="M2077" s="120"/>
      <c r="N2077" s="123"/>
      <c r="O2077" s="122"/>
      <c r="P2077" s="166"/>
      <c r="Q2077" s="166"/>
      <c r="R2077" s="166"/>
      <c r="S2077" s="166"/>
      <c r="T2077" s="166"/>
      <c r="U2077" s="166"/>
      <c r="V2077" s="166"/>
      <c r="W2077" s="166"/>
      <c r="X2077" s="166"/>
      <c r="Y2077" s="166"/>
      <c r="Z2077" s="166"/>
      <c r="AA2077" s="166"/>
      <c r="AB2077" s="166"/>
      <c r="AC2077" s="166"/>
      <c r="AD2077" s="166"/>
      <c r="AE2077" s="166"/>
      <c r="AF2077" s="166"/>
      <c r="AG2077" s="166"/>
      <c r="AH2077" s="166"/>
      <c r="AI2077" s="166"/>
      <c r="AJ2077" s="166"/>
      <c r="AK2077" s="166"/>
      <c r="AL2077" s="166"/>
      <c r="AM2077" s="166"/>
      <c r="AN2077" s="166"/>
      <c r="AO2077" s="166"/>
      <c r="AP2077" s="166"/>
      <c r="AQ2077" s="166"/>
      <c r="AR2077" s="166"/>
      <c r="AS2077" s="166"/>
      <c r="AT2077" s="166"/>
      <c r="AU2077" s="166"/>
      <c r="AV2077" s="166"/>
      <c r="AW2077" s="166"/>
      <c r="AX2077" s="166"/>
      <c r="AY2077" s="166"/>
      <c r="AZ2077" s="166"/>
      <c r="BA2077" s="166"/>
      <c r="BB2077" s="166"/>
      <c r="BC2077" s="166"/>
      <c r="BD2077" s="166"/>
      <c r="BE2077" s="166"/>
      <c r="BF2077" s="166"/>
      <c r="BG2077" s="166"/>
      <c r="BH2077" s="166"/>
      <c r="BI2077" s="166"/>
      <c r="BJ2077" s="166"/>
      <c r="BK2077" s="166"/>
      <c r="BL2077" s="166"/>
      <c r="BM2077" s="166"/>
      <c r="BN2077" s="166"/>
      <c r="BO2077" s="166"/>
      <c r="BP2077" s="166"/>
      <c r="BQ2077" s="166"/>
      <c r="BR2077" s="166"/>
      <c r="BS2077" s="166"/>
      <c r="BT2077" s="166"/>
      <c r="BU2077" s="166"/>
      <c r="BV2077" s="166"/>
      <c r="BW2077" s="166"/>
      <c r="BX2077" s="166"/>
      <c r="BY2077" s="166"/>
      <c r="BZ2077" s="166"/>
      <c r="CA2077" s="166"/>
      <c r="CB2077" s="166"/>
      <c r="CC2077" s="166"/>
      <c r="CD2077" s="166"/>
      <c r="CE2077" s="166"/>
      <c r="CF2077" s="166"/>
      <c r="CG2077" s="166"/>
      <c r="CH2077" s="166"/>
      <c r="CI2077" s="166"/>
      <c r="CJ2077" s="166"/>
      <c r="CK2077" s="166"/>
      <c r="CL2077" s="166"/>
      <c r="CM2077" s="166"/>
      <c r="CN2077" s="166"/>
      <c r="CO2077" s="166"/>
      <c r="CP2077" s="166"/>
      <c r="CQ2077" s="166"/>
      <c r="CR2077" s="166"/>
      <c r="CS2077" s="166"/>
      <c r="CT2077" s="166"/>
      <c r="CU2077" s="166"/>
      <c r="CV2077" s="166"/>
      <c r="CW2077" s="166"/>
      <c r="CX2077" s="166"/>
      <c r="CY2077" s="166"/>
      <c r="CZ2077" s="166"/>
      <c r="DA2077" s="166"/>
      <c r="DB2077" s="166"/>
      <c r="DC2077" s="166"/>
      <c r="DD2077" s="166"/>
      <c r="DE2077" s="166"/>
      <c r="DF2077" s="166"/>
      <c r="DG2077" s="166"/>
      <c r="DH2077" s="166"/>
      <c r="DI2077" s="166"/>
      <c r="DJ2077" s="166"/>
      <c r="DK2077" s="166"/>
    </row>
    <row r="2078" spans="1:115" x14ac:dyDescent="0.3">
      <c r="A2078" s="113">
        <f t="shared" si="64"/>
        <v>2069</v>
      </c>
      <c r="B2078" s="114"/>
      <c r="C2078" s="115"/>
      <c r="D2078" s="116"/>
      <c r="E2078" s="117"/>
      <c r="F2078" s="116"/>
      <c r="G2078" s="105" t="str">
        <f t="shared" si="65"/>
        <v/>
      </c>
      <c r="H2078" s="122"/>
      <c r="I2078" s="122"/>
      <c r="J2078" s="165"/>
      <c r="K2078" s="122"/>
      <c r="L2078" s="120"/>
      <c r="M2078" s="120"/>
      <c r="N2078" s="123"/>
      <c r="O2078" s="122"/>
      <c r="P2078" s="166"/>
      <c r="Q2078" s="166"/>
      <c r="R2078" s="166"/>
      <c r="S2078" s="166"/>
      <c r="T2078" s="166"/>
      <c r="U2078" s="166"/>
      <c r="V2078" s="166"/>
      <c r="W2078" s="166"/>
      <c r="X2078" s="166"/>
      <c r="Y2078" s="166"/>
      <c r="Z2078" s="166"/>
      <c r="AA2078" s="166"/>
      <c r="AB2078" s="166"/>
      <c r="AC2078" s="166"/>
      <c r="AD2078" s="166"/>
      <c r="AE2078" s="166"/>
      <c r="AF2078" s="166"/>
      <c r="AG2078" s="166"/>
      <c r="AH2078" s="166"/>
      <c r="AI2078" s="166"/>
      <c r="AJ2078" s="166"/>
      <c r="AK2078" s="166"/>
      <c r="AL2078" s="166"/>
      <c r="AM2078" s="166"/>
      <c r="AN2078" s="166"/>
      <c r="AO2078" s="166"/>
      <c r="AP2078" s="166"/>
      <c r="AQ2078" s="166"/>
      <c r="AR2078" s="166"/>
      <c r="AS2078" s="166"/>
      <c r="AT2078" s="166"/>
      <c r="AU2078" s="166"/>
      <c r="AV2078" s="166"/>
      <c r="AW2078" s="166"/>
      <c r="AX2078" s="166"/>
      <c r="AY2078" s="166"/>
      <c r="AZ2078" s="166"/>
      <c r="BA2078" s="166"/>
      <c r="BB2078" s="166"/>
      <c r="BC2078" s="166"/>
      <c r="BD2078" s="166"/>
      <c r="BE2078" s="166"/>
      <c r="BF2078" s="166"/>
      <c r="BG2078" s="166"/>
      <c r="BH2078" s="166"/>
      <c r="BI2078" s="166"/>
      <c r="BJ2078" s="166"/>
      <c r="BK2078" s="166"/>
      <c r="BL2078" s="166"/>
      <c r="BM2078" s="166"/>
      <c r="BN2078" s="166"/>
      <c r="BO2078" s="166"/>
      <c r="BP2078" s="166"/>
      <c r="BQ2078" s="166"/>
      <c r="BR2078" s="166"/>
      <c r="BS2078" s="166"/>
      <c r="BT2078" s="166"/>
      <c r="BU2078" s="166"/>
      <c r="BV2078" s="166"/>
      <c r="BW2078" s="166"/>
      <c r="BX2078" s="166"/>
      <c r="BY2078" s="166"/>
      <c r="BZ2078" s="166"/>
      <c r="CA2078" s="166"/>
      <c r="CB2078" s="166"/>
      <c r="CC2078" s="166"/>
      <c r="CD2078" s="166"/>
      <c r="CE2078" s="166"/>
      <c r="CF2078" s="166"/>
      <c r="CG2078" s="166"/>
      <c r="CH2078" s="166"/>
      <c r="CI2078" s="166"/>
      <c r="CJ2078" s="166"/>
      <c r="CK2078" s="166"/>
      <c r="CL2078" s="166"/>
      <c r="CM2078" s="166"/>
      <c r="CN2078" s="166"/>
      <c r="CO2078" s="166"/>
      <c r="CP2078" s="166"/>
      <c r="CQ2078" s="166"/>
      <c r="CR2078" s="166"/>
      <c r="CS2078" s="166"/>
      <c r="CT2078" s="166"/>
      <c r="CU2078" s="166"/>
      <c r="CV2078" s="166"/>
      <c r="CW2078" s="166"/>
      <c r="CX2078" s="166"/>
      <c r="CY2078" s="166"/>
      <c r="CZ2078" s="166"/>
      <c r="DA2078" s="166"/>
      <c r="DB2078" s="166"/>
      <c r="DC2078" s="166"/>
      <c r="DD2078" s="166"/>
      <c r="DE2078" s="166"/>
      <c r="DF2078" s="166"/>
      <c r="DG2078" s="166"/>
      <c r="DH2078" s="166"/>
      <c r="DI2078" s="166"/>
      <c r="DJ2078" s="166"/>
      <c r="DK2078" s="166"/>
    </row>
    <row r="2079" spans="1:115" x14ac:dyDescent="0.3">
      <c r="A2079" s="113">
        <f t="shared" si="64"/>
        <v>2070</v>
      </c>
      <c r="B2079" s="114"/>
      <c r="C2079" s="115"/>
      <c r="D2079" s="116"/>
      <c r="E2079" s="117"/>
      <c r="F2079" s="116"/>
      <c r="G2079" s="105" t="str">
        <f t="shared" si="65"/>
        <v/>
      </c>
      <c r="H2079" s="122"/>
      <c r="I2079" s="122"/>
      <c r="J2079" s="165"/>
      <c r="K2079" s="122"/>
      <c r="L2079" s="120"/>
      <c r="M2079" s="120"/>
      <c r="N2079" s="123"/>
      <c r="O2079" s="122"/>
      <c r="P2079" s="166"/>
      <c r="Q2079" s="166"/>
      <c r="R2079" s="166"/>
      <c r="S2079" s="166"/>
      <c r="T2079" s="166"/>
      <c r="U2079" s="166"/>
      <c r="V2079" s="166"/>
      <c r="W2079" s="166"/>
      <c r="X2079" s="166"/>
      <c r="Y2079" s="166"/>
      <c r="Z2079" s="166"/>
      <c r="AA2079" s="166"/>
      <c r="AB2079" s="166"/>
      <c r="AC2079" s="166"/>
      <c r="AD2079" s="166"/>
      <c r="AE2079" s="166"/>
      <c r="AF2079" s="166"/>
      <c r="AG2079" s="166"/>
      <c r="AH2079" s="166"/>
      <c r="AI2079" s="166"/>
      <c r="AJ2079" s="166"/>
      <c r="AK2079" s="166"/>
      <c r="AL2079" s="166"/>
      <c r="AM2079" s="166"/>
      <c r="AN2079" s="166"/>
      <c r="AO2079" s="166"/>
      <c r="AP2079" s="166"/>
      <c r="AQ2079" s="166"/>
      <c r="AR2079" s="166"/>
      <c r="AS2079" s="166"/>
      <c r="AT2079" s="166"/>
      <c r="AU2079" s="166"/>
      <c r="AV2079" s="166"/>
      <c r="AW2079" s="166"/>
      <c r="AX2079" s="166"/>
      <c r="AY2079" s="166"/>
      <c r="AZ2079" s="166"/>
      <c r="BA2079" s="166"/>
      <c r="BB2079" s="166"/>
      <c r="BC2079" s="166"/>
      <c r="BD2079" s="166"/>
      <c r="BE2079" s="166"/>
      <c r="BF2079" s="166"/>
      <c r="BG2079" s="166"/>
      <c r="BH2079" s="166"/>
      <c r="BI2079" s="166"/>
      <c r="BJ2079" s="166"/>
      <c r="BK2079" s="166"/>
      <c r="BL2079" s="166"/>
      <c r="BM2079" s="166"/>
      <c r="BN2079" s="166"/>
      <c r="BO2079" s="166"/>
      <c r="BP2079" s="166"/>
      <c r="BQ2079" s="166"/>
      <c r="BR2079" s="166"/>
      <c r="BS2079" s="166"/>
      <c r="BT2079" s="166"/>
      <c r="BU2079" s="166"/>
      <c r="BV2079" s="166"/>
      <c r="BW2079" s="166"/>
      <c r="BX2079" s="166"/>
      <c r="BY2079" s="166"/>
      <c r="BZ2079" s="166"/>
      <c r="CA2079" s="166"/>
      <c r="CB2079" s="166"/>
      <c r="CC2079" s="166"/>
      <c r="CD2079" s="166"/>
      <c r="CE2079" s="166"/>
      <c r="CF2079" s="166"/>
      <c r="CG2079" s="166"/>
      <c r="CH2079" s="166"/>
      <c r="CI2079" s="166"/>
      <c r="CJ2079" s="166"/>
      <c r="CK2079" s="166"/>
      <c r="CL2079" s="166"/>
      <c r="CM2079" s="166"/>
      <c r="CN2079" s="166"/>
      <c r="CO2079" s="166"/>
      <c r="CP2079" s="166"/>
      <c r="CQ2079" s="166"/>
      <c r="CR2079" s="166"/>
      <c r="CS2079" s="166"/>
      <c r="CT2079" s="166"/>
      <c r="CU2079" s="166"/>
      <c r="CV2079" s="166"/>
      <c r="CW2079" s="166"/>
      <c r="CX2079" s="166"/>
      <c r="CY2079" s="166"/>
      <c r="CZ2079" s="166"/>
      <c r="DA2079" s="166"/>
      <c r="DB2079" s="166"/>
      <c r="DC2079" s="166"/>
      <c r="DD2079" s="166"/>
      <c r="DE2079" s="166"/>
      <c r="DF2079" s="166"/>
      <c r="DG2079" s="166"/>
      <c r="DH2079" s="166"/>
      <c r="DI2079" s="166"/>
      <c r="DJ2079" s="166"/>
      <c r="DK2079" s="166"/>
    </row>
    <row r="2080" spans="1:115" x14ac:dyDescent="0.3">
      <c r="A2080" s="113">
        <f t="shared" si="64"/>
        <v>2071</v>
      </c>
      <c r="B2080" s="114"/>
      <c r="C2080" s="115"/>
      <c r="D2080" s="116"/>
      <c r="E2080" s="117"/>
      <c r="F2080" s="116"/>
      <c r="G2080" s="105" t="str">
        <f t="shared" si="65"/>
        <v/>
      </c>
      <c r="H2080" s="122"/>
      <c r="I2080" s="122"/>
      <c r="J2080" s="165"/>
      <c r="K2080" s="122"/>
      <c r="L2080" s="120"/>
      <c r="M2080" s="120"/>
      <c r="N2080" s="123"/>
      <c r="O2080" s="122"/>
      <c r="P2080" s="166"/>
      <c r="Q2080" s="166"/>
      <c r="R2080" s="166"/>
      <c r="S2080" s="166"/>
      <c r="T2080" s="166"/>
      <c r="U2080" s="166"/>
      <c r="V2080" s="166"/>
      <c r="W2080" s="166"/>
      <c r="X2080" s="166"/>
      <c r="Y2080" s="166"/>
      <c r="Z2080" s="166"/>
      <c r="AA2080" s="166"/>
      <c r="AB2080" s="166"/>
      <c r="AC2080" s="166"/>
      <c r="AD2080" s="166"/>
      <c r="AE2080" s="166"/>
      <c r="AF2080" s="166"/>
      <c r="AG2080" s="166"/>
      <c r="AH2080" s="166"/>
      <c r="AI2080" s="166"/>
      <c r="AJ2080" s="166"/>
      <c r="AK2080" s="166"/>
      <c r="AL2080" s="166"/>
      <c r="AM2080" s="166"/>
      <c r="AN2080" s="166"/>
      <c r="AO2080" s="166"/>
      <c r="AP2080" s="166"/>
      <c r="AQ2080" s="166"/>
      <c r="AR2080" s="166"/>
      <c r="AS2080" s="166"/>
      <c r="AT2080" s="166"/>
      <c r="AU2080" s="166"/>
      <c r="AV2080" s="166"/>
      <c r="AW2080" s="166"/>
      <c r="AX2080" s="166"/>
      <c r="AY2080" s="166"/>
      <c r="AZ2080" s="166"/>
      <c r="BA2080" s="166"/>
      <c r="BB2080" s="166"/>
      <c r="BC2080" s="166"/>
      <c r="BD2080" s="166"/>
      <c r="BE2080" s="166"/>
      <c r="BF2080" s="166"/>
      <c r="BG2080" s="166"/>
      <c r="BH2080" s="166"/>
      <c r="BI2080" s="166"/>
      <c r="BJ2080" s="166"/>
      <c r="BK2080" s="166"/>
      <c r="BL2080" s="166"/>
      <c r="BM2080" s="166"/>
      <c r="BN2080" s="166"/>
      <c r="BO2080" s="166"/>
      <c r="BP2080" s="166"/>
      <c r="BQ2080" s="166"/>
      <c r="BR2080" s="166"/>
      <c r="BS2080" s="166"/>
      <c r="BT2080" s="166"/>
      <c r="BU2080" s="166"/>
      <c r="BV2080" s="166"/>
      <c r="BW2080" s="166"/>
      <c r="BX2080" s="166"/>
      <c r="BY2080" s="166"/>
      <c r="BZ2080" s="166"/>
      <c r="CA2080" s="166"/>
      <c r="CB2080" s="166"/>
      <c r="CC2080" s="166"/>
      <c r="CD2080" s="166"/>
      <c r="CE2080" s="166"/>
      <c r="CF2080" s="166"/>
      <c r="CG2080" s="166"/>
      <c r="CH2080" s="166"/>
      <c r="CI2080" s="166"/>
      <c r="CJ2080" s="166"/>
      <c r="CK2080" s="166"/>
      <c r="CL2080" s="166"/>
      <c r="CM2080" s="166"/>
      <c r="CN2080" s="166"/>
      <c r="CO2080" s="166"/>
      <c r="CP2080" s="166"/>
      <c r="CQ2080" s="166"/>
      <c r="CR2080" s="166"/>
      <c r="CS2080" s="166"/>
      <c r="CT2080" s="166"/>
      <c r="CU2080" s="166"/>
      <c r="CV2080" s="166"/>
      <c r="CW2080" s="166"/>
      <c r="CX2080" s="166"/>
      <c r="CY2080" s="166"/>
      <c r="CZ2080" s="166"/>
      <c r="DA2080" s="166"/>
      <c r="DB2080" s="166"/>
      <c r="DC2080" s="166"/>
      <c r="DD2080" s="166"/>
      <c r="DE2080" s="166"/>
      <c r="DF2080" s="166"/>
      <c r="DG2080" s="166"/>
      <c r="DH2080" s="166"/>
      <c r="DI2080" s="166"/>
      <c r="DJ2080" s="166"/>
      <c r="DK2080" s="166"/>
    </row>
    <row r="2081" spans="1:115" x14ac:dyDescent="0.3">
      <c r="A2081" s="113">
        <f t="shared" si="64"/>
        <v>2072</v>
      </c>
      <c r="B2081" s="114"/>
      <c r="C2081" s="115"/>
      <c r="D2081" s="116"/>
      <c r="E2081" s="117"/>
      <c r="F2081" s="116"/>
      <c r="G2081" s="105" t="str">
        <f t="shared" si="65"/>
        <v/>
      </c>
      <c r="H2081" s="122"/>
      <c r="I2081" s="122"/>
      <c r="J2081" s="165"/>
      <c r="K2081" s="122"/>
      <c r="L2081" s="120"/>
      <c r="M2081" s="120"/>
      <c r="N2081" s="123"/>
      <c r="O2081" s="122"/>
      <c r="P2081" s="166"/>
      <c r="Q2081" s="166"/>
      <c r="R2081" s="166"/>
      <c r="S2081" s="166"/>
      <c r="T2081" s="166"/>
      <c r="U2081" s="166"/>
      <c r="V2081" s="166"/>
      <c r="W2081" s="166"/>
      <c r="X2081" s="166"/>
      <c r="Y2081" s="166"/>
      <c r="Z2081" s="166"/>
      <c r="AA2081" s="166"/>
      <c r="AB2081" s="166"/>
      <c r="AC2081" s="166"/>
      <c r="AD2081" s="166"/>
      <c r="AE2081" s="166"/>
      <c r="AF2081" s="166"/>
      <c r="AG2081" s="166"/>
      <c r="AH2081" s="166"/>
      <c r="AI2081" s="166"/>
      <c r="AJ2081" s="166"/>
      <c r="AK2081" s="166"/>
      <c r="AL2081" s="166"/>
      <c r="AM2081" s="166"/>
      <c r="AN2081" s="166"/>
      <c r="AO2081" s="166"/>
      <c r="AP2081" s="166"/>
      <c r="AQ2081" s="166"/>
      <c r="AR2081" s="166"/>
      <c r="AS2081" s="166"/>
      <c r="AT2081" s="166"/>
      <c r="AU2081" s="166"/>
      <c r="AV2081" s="166"/>
      <c r="AW2081" s="166"/>
      <c r="AX2081" s="166"/>
      <c r="AY2081" s="166"/>
      <c r="AZ2081" s="166"/>
      <c r="BA2081" s="166"/>
      <c r="BB2081" s="166"/>
      <c r="BC2081" s="166"/>
      <c r="BD2081" s="166"/>
      <c r="BE2081" s="166"/>
      <c r="BF2081" s="166"/>
      <c r="BG2081" s="166"/>
      <c r="BH2081" s="166"/>
      <c r="BI2081" s="166"/>
      <c r="BJ2081" s="166"/>
      <c r="BK2081" s="166"/>
      <c r="BL2081" s="166"/>
      <c r="BM2081" s="166"/>
      <c r="BN2081" s="166"/>
      <c r="BO2081" s="166"/>
      <c r="BP2081" s="166"/>
      <c r="BQ2081" s="166"/>
      <c r="BR2081" s="166"/>
      <c r="BS2081" s="166"/>
      <c r="BT2081" s="166"/>
      <c r="BU2081" s="166"/>
      <c r="BV2081" s="166"/>
      <c r="BW2081" s="166"/>
      <c r="BX2081" s="166"/>
      <c r="BY2081" s="166"/>
      <c r="BZ2081" s="166"/>
      <c r="CA2081" s="166"/>
      <c r="CB2081" s="166"/>
      <c r="CC2081" s="166"/>
      <c r="CD2081" s="166"/>
      <c r="CE2081" s="166"/>
      <c r="CF2081" s="166"/>
      <c r="CG2081" s="166"/>
      <c r="CH2081" s="166"/>
      <c r="CI2081" s="166"/>
      <c r="CJ2081" s="166"/>
      <c r="CK2081" s="166"/>
      <c r="CL2081" s="166"/>
      <c r="CM2081" s="166"/>
      <c r="CN2081" s="166"/>
      <c r="CO2081" s="166"/>
      <c r="CP2081" s="166"/>
      <c r="CQ2081" s="166"/>
      <c r="CR2081" s="166"/>
      <c r="CS2081" s="166"/>
      <c r="CT2081" s="166"/>
      <c r="CU2081" s="166"/>
      <c r="CV2081" s="166"/>
      <c r="CW2081" s="166"/>
      <c r="CX2081" s="166"/>
      <c r="CY2081" s="166"/>
      <c r="CZ2081" s="166"/>
      <c r="DA2081" s="166"/>
      <c r="DB2081" s="166"/>
      <c r="DC2081" s="166"/>
      <c r="DD2081" s="166"/>
      <c r="DE2081" s="166"/>
      <c r="DF2081" s="166"/>
      <c r="DG2081" s="166"/>
      <c r="DH2081" s="166"/>
      <c r="DI2081" s="166"/>
      <c r="DJ2081" s="166"/>
      <c r="DK2081" s="166"/>
    </row>
    <row r="2082" spans="1:115" x14ac:dyDescent="0.3">
      <c r="A2082" s="113">
        <f t="shared" si="64"/>
        <v>2073</v>
      </c>
      <c r="B2082" s="114"/>
      <c r="C2082" s="115"/>
      <c r="D2082" s="116"/>
      <c r="E2082" s="117"/>
      <c r="F2082" s="116"/>
      <c r="G2082" s="105" t="str">
        <f t="shared" si="65"/>
        <v/>
      </c>
      <c r="H2082" s="122"/>
      <c r="I2082" s="122"/>
      <c r="J2082" s="165"/>
      <c r="K2082" s="122"/>
      <c r="L2082" s="120"/>
      <c r="M2082" s="120"/>
      <c r="N2082" s="123"/>
      <c r="O2082" s="122"/>
      <c r="P2082" s="166"/>
      <c r="Q2082" s="166"/>
      <c r="R2082" s="166"/>
      <c r="S2082" s="166"/>
      <c r="T2082" s="166"/>
      <c r="U2082" s="166"/>
      <c r="V2082" s="166"/>
      <c r="W2082" s="166"/>
      <c r="X2082" s="166"/>
      <c r="Y2082" s="166"/>
      <c r="Z2082" s="166"/>
      <c r="AA2082" s="166"/>
      <c r="AB2082" s="166"/>
      <c r="AC2082" s="166"/>
      <c r="AD2082" s="166"/>
      <c r="AE2082" s="166"/>
      <c r="AF2082" s="166"/>
      <c r="AG2082" s="166"/>
      <c r="AH2082" s="166"/>
      <c r="AI2082" s="166"/>
      <c r="AJ2082" s="166"/>
      <c r="AK2082" s="166"/>
      <c r="AL2082" s="166"/>
      <c r="AM2082" s="166"/>
      <c r="AN2082" s="166"/>
      <c r="AO2082" s="166"/>
      <c r="AP2082" s="166"/>
      <c r="AQ2082" s="166"/>
      <c r="AR2082" s="166"/>
      <c r="AS2082" s="166"/>
      <c r="AT2082" s="166"/>
      <c r="AU2082" s="166"/>
      <c r="AV2082" s="166"/>
      <c r="AW2082" s="166"/>
      <c r="AX2082" s="166"/>
      <c r="AY2082" s="166"/>
      <c r="AZ2082" s="166"/>
      <c r="BA2082" s="166"/>
      <c r="BB2082" s="166"/>
      <c r="BC2082" s="166"/>
      <c r="BD2082" s="166"/>
      <c r="BE2082" s="166"/>
      <c r="BF2082" s="166"/>
      <c r="BG2082" s="166"/>
      <c r="BH2082" s="166"/>
      <c r="BI2082" s="166"/>
      <c r="BJ2082" s="166"/>
      <c r="BK2082" s="166"/>
      <c r="BL2082" s="166"/>
      <c r="BM2082" s="166"/>
      <c r="BN2082" s="166"/>
      <c r="BO2082" s="166"/>
      <c r="BP2082" s="166"/>
      <c r="BQ2082" s="166"/>
      <c r="BR2082" s="166"/>
      <c r="BS2082" s="166"/>
      <c r="BT2082" s="166"/>
      <c r="BU2082" s="166"/>
      <c r="BV2082" s="166"/>
      <c r="BW2082" s="166"/>
      <c r="BX2082" s="166"/>
      <c r="BY2082" s="166"/>
      <c r="BZ2082" s="166"/>
      <c r="CA2082" s="166"/>
      <c r="CB2082" s="166"/>
      <c r="CC2082" s="166"/>
      <c r="CD2082" s="166"/>
      <c r="CE2082" s="166"/>
      <c r="CF2082" s="166"/>
      <c r="CG2082" s="166"/>
      <c r="CH2082" s="166"/>
      <c r="CI2082" s="166"/>
      <c r="CJ2082" s="166"/>
      <c r="CK2082" s="166"/>
      <c r="CL2082" s="166"/>
      <c r="CM2082" s="166"/>
      <c r="CN2082" s="166"/>
      <c r="CO2082" s="166"/>
      <c r="CP2082" s="166"/>
      <c r="CQ2082" s="166"/>
      <c r="CR2082" s="166"/>
      <c r="CS2082" s="166"/>
      <c r="CT2082" s="166"/>
      <c r="CU2082" s="166"/>
      <c r="CV2082" s="166"/>
      <c r="CW2082" s="166"/>
      <c r="CX2082" s="166"/>
      <c r="CY2082" s="166"/>
      <c r="CZ2082" s="166"/>
      <c r="DA2082" s="166"/>
      <c r="DB2082" s="166"/>
      <c r="DC2082" s="166"/>
      <c r="DD2082" s="166"/>
      <c r="DE2082" s="166"/>
      <c r="DF2082" s="166"/>
      <c r="DG2082" s="166"/>
      <c r="DH2082" s="166"/>
      <c r="DI2082" s="166"/>
      <c r="DJ2082" s="166"/>
      <c r="DK2082" s="166"/>
    </row>
    <row r="2083" spans="1:115" x14ac:dyDescent="0.3">
      <c r="A2083" s="113">
        <f t="shared" si="64"/>
        <v>2074</v>
      </c>
      <c r="B2083" s="114"/>
      <c r="C2083" s="115"/>
      <c r="D2083" s="116"/>
      <c r="E2083" s="117"/>
      <c r="F2083" s="116"/>
      <c r="G2083" s="105" t="str">
        <f t="shared" si="65"/>
        <v/>
      </c>
      <c r="H2083" s="122"/>
      <c r="I2083" s="122"/>
      <c r="J2083" s="165"/>
      <c r="K2083" s="122"/>
      <c r="L2083" s="120"/>
      <c r="M2083" s="120"/>
      <c r="N2083" s="123"/>
      <c r="O2083" s="122"/>
      <c r="P2083" s="166"/>
      <c r="Q2083" s="166"/>
      <c r="R2083" s="166"/>
      <c r="S2083" s="166"/>
      <c r="T2083" s="166"/>
      <c r="U2083" s="166"/>
      <c r="V2083" s="166"/>
      <c r="W2083" s="166"/>
      <c r="X2083" s="166"/>
      <c r="Y2083" s="166"/>
      <c r="Z2083" s="166"/>
      <c r="AA2083" s="166"/>
      <c r="AB2083" s="166"/>
      <c r="AC2083" s="166"/>
      <c r="AD2083" s="166"/>
      <c r="AE2083" s="166"/>
      <c r="AF2083" s="166"/>
      <c r="AG2083" s="166"/>
      <c r="AH2083" s="166"/>
      <c r="AI2083" s="166"/>
      <c r="AJ2083" s="166"/>
      <c r="AK2083" s="166"/>
      <c r="AL2083" s="166"/>
      <c r="AM2083" s="166"/>
      <c r="AN2083" s="166"/>
      <c r="AO2083" s="166"/>
      <c r="AP2083" s="166"/>
      <c r="AQ2083" s="166"/>
      <c r="AR2083" s="166"/>
      <c r="AS2083" s="166"/>
      <c r="AT2083" s="166"/>
      <c r="AU2083" s="166"/>
      <c r="AV2083" s="166"/>
      <c r="AW2083" s="166"/>
      <c r="AX2083" s="166"/>
      <c r="AY2083" s="166"/>
      <c r="AZ2083" s="166"/>
      <c r="BA2083" s="166"/>
      <c r="BB2083" s="166"/>
      <c r="BC2083" s="166"/>
      <c r="BD2083" s="166"/>
      <c r="BE2083" s="166"/>
      <c r="BF2083" s="166"/>
      <c r="BG2083" s="166"/>
      <c r="BH2083" s="166"/>
      <c r="BI2083" s="166"/>
      <c r="BJ2083" s="166"/>
      <c r="BK2083" s="166"/>
      <c r="BL2083" s="166"/>
      <c r="BM2083" s="166"/>
      <c r="BN2083" s="166"/>
      <c r="BO2083" s="166"/>
      <c r="BP2083" s="166"/>
      <c r="BQ2083" s="166"/>
      <c r="BR2083" s="166"/>
      <c r="BS2083" s="166"/>
      <c r="BT2083" s="166"/>
      <c r="BU2083" s="166"/>
      <c r="BV2083" s="166"/>
      <c r="BW2083" s="166"/>
      <c r="BX2083" s="166"/>
      <c r="BY2083" s="166"/>
      <c r="BZ2083" s="166"/>
      <c r="CA2083" s="166"/>
      <c r="CB2083" s="166"/>
      <c r="CC2083" s="166"/>
      <c r="CD2083" s="166"/>
      <c r="CE2083" s="166"/>
      <c r="CF2083" s="166"/>
      <c r="CG2083" s="166"/>
      <c r="CH2083" s="166"/>
      <c r="CI2083" s="166"/>
      <c r="CJ2083" s="166"/>
      <c r="CK2083" s="166"/>
      <c r="CL2083" s="166"/>
      <c r="CM2083" s="166"/>
      <c r="CN2083" s="166"/>
      <c r="CO2083" s="166"/>
      <c r="CP2083" s="166"/>
      <c r="CQ2083" s="166"/>
      <c r="CR2083" s="166"/>
      <c r="CS2083" s="166"/>
      <c r="CT2083" s="166"/>
      <c r="CU2083" s="166"/>
      <c r="CV2083" s="166"/>
      <c r="CW2083" s="166"/>
      <c r="CX2083" s="166"/>
      <c r="CY2083" s="166"/>
      <c r="CZ2083" s="166"/>
      <c r="DA2083" s="166"/>
      <c r="DB2083" s="166"/>
      <c r="DC2083" s="166"/>
      <c r="DD2083" s="166"/>
      <c r="DE2083" s="166"/>
      <c r="DF2083" s="166"/>
      <c r="DG2083" s="166"/>
      <c r="DH2083" s="166"/>
      <c r="DI2083" s="166"/>
      <c r="DJ2083" s="166"/>
      <c r="DK2083" s="166"/>
    </row>
    <row r="2084" spans="1:115" x14ac:dyDescent="0.3">
      <c r="A2084" s="113">
        <f t="shared" si="64"/>
        <v>2075</v>
      </c>
      <c r="B2084" s="114"/>
      <c r="C2084" s="115"/>
      <c r="D2084" s="116"/>
      <c r="E2084" s="117"/>
      <c r="F2084" s="116"/>
      <c r="G2084" s="105" t="str">
        <f t="shared" si="65"/>
        <v/>
      </c>
      <c r="H2084" s="122"/>
      <c r="I2084" s="122"/>
      <c r="J2084" s="165"/>
      <c r="K2084" s="122"/>
      <c r="L2084" s="120"/>
      <c r="M2084" s="120"/>
      <c r="N2084" s="123"/>
      <c r="O2084" s="122"/>
      <c r="P2084" s="166"/>
      <c r="Q2084" s="166"/>
      <c r="R2084" s="166"/>
      <c r="S2084" s="166"/>
      <c r="T2084" s="166"/>
      <c r="U2084" s="166"/>
      <c r="V2084" s="166"/>
      <c r="W2084" s="166"/>
      <c r="X2084" s="166"/>
      <c r="Y2084" s="166"/>
      <c r="Z2084" s="166"/>
      <c r="AA2084" s="166"/>
      <c r="AB2084" s="166"/>
      <c r="AC2084" s="166"/>
      <c r="AD2084" s="166"/>
      <c r="AE2084" s="166"/>
      <c r="AF2084" s="166"/>
      <c r="AG2084" s="166"/>
      <c r="AH2084" s="166"/>
      <c r="AI2084" s="166"/>
      <c r="AJ2084" s="166"/>
      <c r="AK2084" s="166"/>
      <c r="AL2084" s="166"/>
      <c r="AM2084" s="166"/>
      <c r="AN2084" s="166"/>
      <c r="AO2084" s="166"/>
      <c r="AP2084" s="166"/>
      <c r="AQ2084" s="166"/>
      <c r="AR2084" s="166"/>
      <c r="AS2084" s="166"/>
      <c r="AT2084" s="166"/>
      <c r="AU2084" s="166"/>
      <c r="AV2084" s="166"/>
      <c r="AW2084" s="166"/>
      <c r="AX2084" s="166"/>
      <c r="AY2084" s="166"/>
      <c r="AZ2084" s="166"/>
      <c r="BA2084" s="166"/>
      <c r="BB2084" s="166"/>
      <c r="BC2084" s="166"/>
      <c r="BD2084" s="166"/>
      <c r="BE2084" s="166"/>
      <c r="BF2084" s="166"/>
      <c r="BG2084" s="166"/>
      <c r="BH2084" s="166"/>
      <c r="BI2084" s="166"/>
      <c r="BJ2084" s="166"/>
      <c r="BK2084" s="166"/>
      <c r="BL2084" s="166"/>
      <c r="BM2084" s="166"/>
      <c r="BN2084" s="166"/>
      <c r="BO2084" s="166"/>
      <c r="BP2084" s="166"/>
      <c r="BQ2084" s="166"/>
      <c r="BR2084" s="166"/>
      <c r="BS2084" s="166"/>
      <c r="BT2084" s="166"/>
      <c r="BU2084" s="166"/>
      <c r="BV2084" s="166"/>
      <c r="BW2084" s="166"/>
      <c r="BX2084" s="166"/>
      <c r="BY2084" s="166"/>
      <c r="BZ2084" s="166"/>
      <c r="CA2084" s="166"/>
      <c r="CB2084" s="166"/>
      <c r="CC2084" s="166"/>
      <c r="CD2084" s="166"/>
      <c r="CE2084" s="166"/>
      <c r="CF2084" s="166"/>
      <c r="CG2084" s="166"/>
      <c r="CH2084" s="166"/>
      <c r="CI2084" s="166"/>
      <c r="CJ2084" s="166"/>
      <c r="CK2084" s="166"/>
      <c r="CL2084" s="166"/>
      <c r="CM2084" s="166"/>
      <c r="CN2084" s="166"/>
      <c r="CO2084" s="166"/>
      <c r="CP2084" s="166"/>
      <c r="CQ2084" s="166"/>
      <c r="CR2084" s="166"/>
      <c r="CS2084" s="166"/>
      <c r="CT2084" s="166"/>
      <c r="CU2084" s="166"/>
      <c r="CV2084" s="166"/>
      <c r="CW2084" s="166"/>
      <c r="CX2084" s="166"/>
      <c r="CY2084" s="166"/>
      <c r="CZ2084" s="166"/>
      <c r="DA2084" s="166"/>
      <c r="DB2084" s="166"/>
      <c r="DC2084" s="166"/>
      <c r="DD2084" s="166"/>
      <c r="DE2084" s="166"/>
      <c r="DF2084" s="166"/>
      <c r="DG2084" s="166"/>
      <c r="DH2084" s="166"/>
      <c r="DI2084" s="166"/>
      <c r="DJ2084" s="166"/>
      <c r="DK2084" s="166"/>
    </row>
    <row r="2085" spans="1:115" x14ac:dyDescent="0.3">
      <c r="A2085" s="113">
        <f t="shared" si="64"/>
        <v>2076</v>
      </c>
      <c r="B2085" s="114"/>
      <c r="C2085" s="115"/>
      <c r="D2085" s="116"/>
      <c r="E2085" s="117"/>
      <c r="F2085" s="116"/>
      <c r="G2085" s="105" t="str">
        <f t="shared" si="65"/>
        <v/>
      </c>
      <c r="H2085" s="122"/>
      <c r="I2085" s="122"/>
      <c r="J2085" s="165"/>
      <c r="K2085" s="122"/>
      <c r="L2085" s="120"/>
      <c r="M2085" s="120"/>
      <c r="N2085" s="123"/>
      <c r="O2085" s="122"/>
      <c r="P2085" s="166"/>
      <c r="Q2085" s="166"/>
      <c r="R2085" s="166"/>
      <c r="S2085" s="166"/>
      <c r="T2085" s="166"/>
      <c r="U2085" s="166"/>
      <c r="V2085" s="166"/>
      <c r="W2085" s="166"/>
      <c r="X2085" s="166"/>
      <c r="Y2085" s="166"/>
      <c r="Z2085" s="166"/>
      <c r="AA2085" s="166"/>
      <c r="AB2085" s="166"/>
      <c r="AC2085" s="166"/>
      <c r="AD2085" s="166"/>
      <c r="AE2085" s="166"/>
      <c r="AF2085" s="166"/>
      <c r="AG2085" s="166"/>
      <c r="AH2085" s="166"/>
      <c r="AI2085" s="166"/>
      <c r="AJ2085" s="166"/>
      <c r="AK2085" s="166"/>
      <c r="AL2085" s="166"/>
      <c r="AM2085" s="166"/>
      <c r="AN2085" s="166"/>
      <c r="AO2085" s="166"/>
      <c r="AP2085" s="166"/>
      <c r="AQ2085" s="166"/>
      <c r="AR2085" s="166"/>
      <c r="AS2085" s="166"/>
      <c r="AT2085" s="166"/>
      <c r="AU2085" s="166"/>
      <c r="AV2085" s="166"/>
      <c r="AW2085" s="166"/>
      <c r="AX2085" s="166"/>
      <c r="AY2085" s="166"/>
      <c r="AZ2085" s="166"/>
      <c r="BA2085" s="166"/>
      <c r="BB2085" s="166"/>
      <c r="BC2085" s="166"/>
      <c r="BD2085" s="166"/>
      <c r="BE2085" s="166"/>
      <c r="BF2085" s="166"/>
      <c r="BG2085" s="166"/>
      <c r="BH2085" s="166"/>
      <c r="BI2085" s="166"/>
      <c r="BJ2085" s="166"/>
      <c r="BK2085" s="166"/>
      <c r="BL2085" s="166"/>
      <c r="BM2085" s="166"/>
      <c r="BN2085" s="166"/>
      <c r="BO2085" s="166"/>
      <c r="BP2085" s="166"/>
      <c r="BQ2085" s="166"/>
      <c r="BR2085" s="166"/>
      <c r="BS2085" s="166"/>
      <c r="BT2085" s="166"/>
      <c r="BU2085" s="166"/>
      <c r="BV2085" s="166"/>
      <c r="BW2085" s="166"/>
      <c r="BX2085" s="166"/>
      <c r="BY2085" s="166"/>
      <c r="BZ2085" s="166"/>
      <c r="CA2085" s="166"/>
      <c r="CB2085" s="166"/>
      <c r="CC2085" s="166"/>
      <c r="CD2085" s="166"/>
      <c r="CE2085" s="166"/>
      <c r="CF2085" s="166"/>
      <c r="CG2085" s="166"/>
      <c r="CH2085" s="166"/>
      <c r="CI2085" s="166"/>
      <c r="CJ2085" s="166"/>
      <c r="CK2085" s="166"/>
      <c r="CL2085" s="166"/>
      <c r="CM2085" s="166"/>
      <c r="CN2085" s="166"/>
      <c r="CO2085" s="166"/>
      <c r="CP2085" s="166"/>
      <c r="CQ2085" s="166"/>
      <c r="CR2085" s="166"/>
      <c r="CS2085" s="166"/>
      <c r="CT2085" s="166"/>
      <c r="CU2085" s="166"/>
      <c r="CV2085" s="166"/>
      <c r="CW2085" s="166"/>
      <c r="CX2085" s="166"/>
      <c r="CY2085" s="166"/>
      <c r="CZ2085" s="166"/>
      <c r="DA2085" s="166"/>
      <c r="DB2085" s="166"/>
      <c r="DC2085" s="166"/>
      <c r="DD2085" s="166"/>
      <c r="DE2085" s="166"/>
      <c r="DF2085" s="166"/>
      <c r="DG2085" s="166"/>
      <c r="DH2085" s="166"/>
      <c r="DI2085" s="166"/>
      <c r="DJ2085" s="166"/>
      <c r="DK2085" s="166"/>
    </row>
    <row r="2086" spans="1:115" x14ac:dyDescent="0.3">
      <c r="A2086" s="113">
        <f t="shared" si="64"/>
        <v>2077</v>
      </c>
      <c r="B2086" s="114"/>
      <c r="C2086" s="115"/>
      <c r="D2086" s="116"/>
      <c r="E2086" s="117"/>
      <c r="F2086" s="116"/>
      <c r="G2086" s="105" t="str">
        <f t="shared" si="65"/>
        <v/>
      </c>
      <c r="H2086" s="122"/>
      <c r="I2086" s="122"/>
      <c r="J2086" s="165"/>
      <c r="K2086" s="122"/>
      <c r="L2086" s="120"/>
      <c r="M2086" s="120"/>
      <c r="N2086" s="123"/>
      <c r="O2086" s="122"/>
      <c r="P2086" s="166"/>
      <c r="Q2086" s="166"/>
      <c r="R2086" s="166"/>
      <c r="S2086" s="166"/>
      <c r="T2086" s="166"/>
      <c r="U2086" s="166"/>
      <c r="V2086" s="166"/>
      <c r="W2086" s="166"/>
      <c r="X2086" s="166"/>
      <c r="Y2086" s="166"/>
      <c r="Z2086" s="166"/>
      <c r="AA2086" s="166"/>
      <c r="AB2086" s="166"/>
      <c r="AC2086" s="166"/>
      <c r="AD2086" s="166"/>
      <c r="AE2086" s="166"/>
      <c r="AF2086" s="166"/>
      <c r="AG2086" s="166"/>
      <c r="AH2086" s="166"/>
      <c r="AI2086" s="166"/>
      <c r="AJ2086" s="166"/>
      <c r="AK2086" s="166"/>
      <c r="AL2086" s="166"/>
      <c r="AM2086" s="166"/>
      <c r="AN2086" s="166"/>
      <c r="AO2086" s="166"/>
      <c r="AP2086" s="166"/>
      <c r="AQ2086" s="166"/>
      <c r="AR2086" s="166"/>
      <c r="AS2086" s="166"/>
      <c r="AT2086" s="166"/>
      <c r="AU2086" s="166"/>
      <c r="AV2086" s="166"/>
      <c r="AW2086" s="166"/>
      <c r="AX2086" s="166"/>
      <c r="AY2086" s="166"/>
      <c r="AZ2086" s="166"/>
      <c r="BA2086" s="166"/>
      <c r="BB2086" s="166"/>
      <c r="BC2086" s="166"/>
      <c r="BD2086" s="166"/>
      <c r="BE2086" s="166"/>
      <c r="BF2086" s="166"/>
      <c r="BG2086" s="166"/>
      <c r="BH2086" s="166"/>
      <c r="BI2086" s="166"/>
      <c r="BJ2086" s="166"/>
      <c r="BK2086" s="166"/>
      <c r="BL2086" s="166"/>
      <c r="BM2086" s="166"/>
      <c r="BN2086" s="166"/>
      <c r="BO2086" s="166"/>
      <c r="BP2086" s="166"/>
      <c r="BQ2086" s="166"/>
      <c r="BR2086" s="166"/>
      <c r="BS2086" s="166"/>
      <c r="BT2086" s="166"/>
      <c r="BU2086" s="166"/>
      <c r="BV2086" s="166"/>
      <c r="BW2086" s="166"/>
      <c r="BX2086" s="166"/>
      <c r="BY2086" s="166"/>
      <c r="BZ2086" s="166"/>
      <c r="CA2086" s="166"/>
      <c r="CB2086" s="166"/>
      <c r="CC2086" s="166"/>
      <c r="CD2086" s="166"/>
      <c r="CE2086" s="166"/>
      <c r="CF2086" s="166"/>
      <c r="CG2086" s="166"/>
      <c r="CH2086" s="166"/>
      <c r="CI2086" s="166"/>
      <c r="CJ2086" s="166"/>
      <c r="CK2086" s="166"/>
      <c r="CL2086" s="166"/>
      <c r="CM2086" s="166"/>
      <c r="CN2086" s="166"/>
      <c r="CO2086" s="166"/>
      <c r="CP2086" s="166"/>
      <c r="CQ2086" s="166"/>
      <c r="CR2086" s="166"/>
      <c r="CS2086" s="166"/>
      <c r="CT2086" s="166"/>
      <c r="CU2086" s="166"/>
      <c r="CV2086" s="166"/>
      <c r="CW2086" s="166"/>
      <c r="CX2086" s="166"/>
      <c r="CY2086" s="166"/>
      <c r="CZ2086" s="166"/>
      <c r="DA2086" s="166"/>
      <c r="DB2086" s="166"/>
      <c r="DC2086" s="166"/>
      <c r="DD2086" s="166"/>
      <c r="DE2086" s="166"/>
      <c r="DF2086" s="166"/>
      <c r="DG2086" s="166"/>
      <c r="DH2086" s="166"/>
      <c r="DI2086" s="166"/>
      <c r="DJ2086" s="166"/>
      <c r="DK2086" s="166"/>
    </row>
    <row r="2087" spans="1:115" x14ac:dyDescent="0.3">
      <c r="A2087" s="113">
        <f t="shared" si="64"/>
        <v>2078</v>
      </c>
      <c r="B2087" s="114"/>
      <c r="C2087" s="115"/>
      <c r="D2087" s="116"/>
      <c r="E2087" s="117"/>
      <c r="F2087" s="116"/>
      <c r="G2087" s="105" t="str">
        <f t="shared" si="65"/>
        <v/>
      </c>
      <c r="H2087" s="122"/>
      <c r="I2087" s="122"/>
      <c r="J2087" s="165"/>
      <c r="K2087" s="122"/>
      <c r="L2087" s="120"/>
      <c r="M2087" s="120"/>
      <c r="N2087" s="123"/>
      <c r="O2087" s="122"/>
      <c r="P2087" s="166"/>
      <c r="Q2087" s="166"/>
      <c r="R2087" s="166"/>
      <c r="S2087" s="166"/>
      <c r="T2087" s="166"/>
      <c r="U2087" s="166"/>
      <c r="V2087" s="166"/>
      <c r="W2087" s="166"/>
      <c r="X2087" s="166"/>
      <c r="Y2087" s="166"/>
      <c r="Z2087" s="166"/>
      <c r="AA2087" s="166"/>
      <c r="AB2087" s="166"/>
      <c r="AC2087" s="166"/>
      <c r="AD2087" s="166"/>
      <c r="AE2087" s="166"/>
      <c r="AF2087" s="166"/>
      <c r="AG2087" s="166"/>
      <c r="AH2087" s="166"/>
      <c r="AI2087" s="166"/>
      <c r="AJ2087" s="166"/>
      <c r="AK2087" s="166"/>
      <c r="AL2087" s="166"/>
      <c r="AM2087" s="166"/>
      <c r="AN2087" s="166"/>
      <c r="AO2087" s="166"/>
      <c r="AP2087" s="166"/>
      <c r="AQ2087" s="166"/>
      <c r="AR2087" s="166"/>
      <c r="AS2087" s="166"/>
      <c r="AT2087" s="166"/>
      <c r="AU2087" s="166"/>
      <c r="AV2087" s="166"/>
      <c r="AW2087" s="166"/>
      <c r="AX2087" s="166"/>
      <c r="AY2087" s="166"/>
      <c r="AZ2087" s="166"/>
      <c r="BA2087" s="166"/>
      <c r="BB2087" s="166"/>
      <c r="BC2087" s="166"/>
      <c r="BD2087" s="166"/>
      <c r="BE2087" s="166"/>
      <c r="BF2087" s="166"/>
      <c r="BG2087" s="166"/>
      <c r="BH2087" s="166"/>
      <c r="BI2087" s="166"/>
      <c r="BJ2087" s="166"/>
      <c r="BK2087" s="166"/>
      <c r="BL2087" s="166"/>
      <c r="BM2087" s="166"/>
      <c r="BN2087" s="166"/>
      <c r="BO2087" s="166"/>
      <c r="BP2087" s="166"/>
      <c r="BQ2087" s="166"/>
      <c r="BR2087" s="166"/>
      <c r="BS2087" s="166"/>
      <c r="BT2087" s="166"/>
      <c r="BU2087" s="166"/>
      <c r="BV2087" s="166"/>
      <c r="BW2087" s="166"/>
      <c r="BX2087" s="166"/>
      <c r="BY2087" s="166"/>
      <c r="BZ2087" s="166"/>
      <c r="CA2087" s="166"/>
      <c r="CB2087" s="166"/>
      <c r="CC2087" s="166"/>
      <c r="CD2087" s="166"/>
      <c r="CE2087" s="166"/>
      <c r="CF2087" s="166"/>
      <c r="CG2087" s="166"/>
      <c r="CH2087" s="166"/>
      <c r="CI2087" s="166"/>
      <c r="CJ2087" s="166"/>
      <c r="CK2087" s="166"/>
      <c r="CL2087" s="166"/>
      <c r="CM2087" s="166"/>
      <c r="CN2087" s="166"/>
      <c r="CO2087" s="166"/>
      <c r="CP2087" s="166"/>
      <c r="CQ2087" s="166"/>
      <c r="CR2087" s="166"/>
      <c r="CS2087" s="166"/>
      <c r="CT2087" s="166"/>
      <c r="CU2087" s="166"/>
      <c r="CV2087" s="166"/>
      <c r="CW2087" s="166"/>
      <c r="CX2087" s="166"/>
      <c r="CY2087" s="166"/>
      <c r="CZ2087" s="166"/>
      <c r="DA2087" s="166"/>
      <c r="DB2087" s="166"/>
      <c r="DC2087" s="166"/>
      <c r="DD2087" s="166"/>
      <c r="DE2087" s="166"/>
      <c r="DF2087" s="166"/>
      <c r="DG2087" s="166"/>
      <c r="DH2087" s="166"/>
      <c r="DI2087" s="166"/>
      <c r="DJ2087" s="166"/>
      <c r="DK2087" s="166"/>
    </row>
    <row r="2088" spans="1:115" x14ac:dyDescent="0.3">
      <c r="A2088" s="113">
        <f t="shared" si="64"/>
        <v>2079</v>
      </c>
      <c r="B2088" s="114"/>
      <c r="C2088" s="115"/>
      <c r="D2088" s="116"/>
      <c r="E2088" s="117"/>
      <c r="F2088" s="116"/>
      <c r="G2088" s="105" t="str">
        <f t="shared" si="65"/>
        <v/>
      </c>
      <c r="H2088" s="122"/>
      <c r="I2088" s="122"/>
      <c r="J2088" s="165"/>
      <c r="K2088" s="122"/>
      <c r="L2088" s="120"/>
      <c r="M2088" s="120"/>
      <c r="N2088" s="123"/>
      <c r="O2088" s="122"/>
      <c r="P2088" s="166"/>
      <c r="Q2088" s="166"/>
      <c r="R2088" s="166"/>
      <c r="S2088" s="166"/>
      <c r="T2088" s="166"/>
      <c r="U2088" s="166"/>
      <c r="V2088" s="166"/>
      <c r="W2088" s="166"/>
      <c r="X2088" s="166"/>
      <c r="Y2088" s="166"/>
      <c r="Z2088" s="166"/>
      <c r="AA2088" s="166"/>
      <c r="AB2088" s="166"/>
      <c r="AC2088" s="166"/>
      <c r="AD2088" s="166"/>
      <c r="AE2088" s="166"/>
      <c r="AF2088" s="166"/>
      <c r="AG2088" s="166"/>
      <c r="AH2088" s="166"/>
      <c r="AI2088" s="166"/>
      <c r="AJ2088" s="166"/>
      <c r="AK2088" s="166"/>
      <c r="AL2088" s="166"/>
      <c r="AM2088" s="166"/>
      <c r="AN2088" s="166"/>
      <c r="AO2088" s="166"/>
      <c r="AP2088" s="166"/>
      <c r="AQ2088" s="166"/>
      <c r="AR2088" s="166"/>
      <c r="AS2088" s="166"/>
      <c r="AT2088" s="166"/>
      <c r="AU2088" s="166"/>
      <c r="AV2088" s="166"/>
      <c r="AW2088" s="166"/>
      <c r="AX2088" s="166"/>
      <c r="AY2088" s="166"/>
      <c r="AZ2088" s="166"/>
      <c r="BA2088" s="166"/>
      <c r="BB2088" s="166"/>
      <c r="BC2088" s="166"/>
      <c r="BD2088" s="166"/>
      <c r="BE2088" s="166"/>
      <c r="BF2088" s="166"/>
      <c r="BG2088" s="166"/>
      <c r="BH2088" s="166"/>
      <c r="BI2088" s="166"/>
      <c r="BJ2088" s="166"/>
      <c r="BK2088" s="166"/>
      <c r="BL2088" s="166"/>
      <c r="BM2088" s="166"/>
      <c r="BN2088" s="166"/>
      <c r="BO2088" s="166"/>
      <c r="BP2088" s="166"/>
      <c r="BQ2088" s="166"/>
      <c r="BR2088" s="166"/>
      <c r="BS2088" s="166"/>
      <c r="BT2088" s="166"/>
      <c r="BU2088" s="166"/>
      <c r="BV2088" s="166"/>
      <c r="BW2088" s="166"/>
      <c r="BX2088" s="166"/>
      <c r="BY2088" s="166"/>
      <c r="BZ2088" s="166"/>
      <c r="CA2088" s="166"/>
      <c r="CB2088" s="166"/>
      <c r="CC2088" s="166"/>
      <c r="CD2088" s="166"/>
      <c r="CE2088" s="166"/>
      <c r="CF2088" s="166"/>
      <c r="CG2088" s="166"/>
      <c r="CH2088" s="166"/>
      <c r="CI2088" s="166"/>
      <c r="CJ2088" s="166"/>
      <c r="CK2088" s="166"/>
      <c r="CL2088" s="166"/>
      <c r="CM2088" s="166"/>
      <c r="CN2088" s="166"/>
      <c r="CO2088" s="166"/>
      <c r="CP2088" s="166"/>
      <c r="CQ2088" s="166"/>
      <c r="CR2088" s="166"/>
      <c r="CS2088" s="166"/>
      <c r="CT2088" s="166"/>
      <c r="CU2088" s="166"/>
      <c r="CV2088" s="166"/>
      <c r="CW2088" s="166"/>
      <c r="CX2088" s="166"/>
      <c r="CY2088" s="166"/>
      <c r="CZ2088" s="166"/>
      <c r="DA2088" s="166"/>
      <c r="DB2088" s="166"/>
      <c r="DC2088" s="166"/>
      <c r="DD2088" s="166"/>
      <c r="DE2088" s="166"/>
      <c r="DF2088" s="166"/>
      <c r="DG2088" s="166"/>
      <c r="DH2088" s="166"/>
      <c r="DI2088" s="166"/>
      <c r="DJ2088" s="166"/>
      <c r="DK2088" s="166"/>
    </row>
    <row r="2089" spans="1:115" x14ac:dyDescent="0.3">
      <c r="A2089" s="113">
        <f t="shared" si="64"/>
        <v>2080</v>
      </c>
      <c r="B2089" s="114"/>
      <c r="C2089" s="115"/>
      <c r="D2089" s="116"/>
      <c r="E2089" s="117"/>
      <c r="F2089" s="116"/>
      <c r="G2089" s="105" t="str">
        <f t="shared" si="65"/>
        <v/>
      </c>
      <c r="H2089" s="122"/>
      <c r="I2089" s="122"/>
      <c r="J2089" s="165"/>
      <c r="K2089" s="122"/>
      <c r="L2089" s="120"/>
      <c r="M2089" s="120"/>
      <c r="N2089" s="123"/>
      <c r="O2089" s="109"/>
      <c r="P2089" s="166"/>
      <c r="Q2089" s="166"/>
      <c r="R2089" s="166"/>
      <c r="S2089" s="166"/>
      <c r="T2089" s="166"/>
      <c r="U2089" s="166"/>
      <c r="V2089" s="166"/>
      <c r="W2089" s="166"/>
      <c r="X2089" s="166"/>
      <c r="Y2089" s="166"/>
      <c r="Z2089" s="166"/>
      <c r="AA2089" s="166"/>
      <c r="AB2089" s="166"/>
      <c r="AC2089" s="166"/>
      <c r="AD2089" s="166"/>
      <c r="AE2089" s="166"/>
      <c r="AF2089" s="166"/>
      <c r="AG2089" s="166"/>
      <c r="AH2089" s="166"/>
      <c r="AI2089" s="166"/>
      <c r="AJ2089" s="166"/>
      <c r="AK2089" s="166"/>
      <c r="AL2089" s="166"/>
      <c r="AM2089" s="166"/>
      <c r="AN2089" s="166"/>
      <c r="AO2089" s="166"/>
      <c r="AP2089" s="166"/>
      <c r="AQ2089" s="166"/>
      <c r="AR2089" s="166"/>
      <c r="AS2089" s="166"/>
      <c r="AT2089" s="166"/>
      <c r="AU2089" s="166"/>
      <c r="AV2089" s="166"/>
      <c r="AW2089" s="166"/>
      <c r="AX2089" s="166"/>
      <c r="AY2089" s="166"/>
      <c r="AZ2089" s="166"/>
      <c r="BA2089" s="166"/>
      <c r="BB2089" s="166"/>
      <c r="BC2089" s="166"/>
      <c r="BD2089" s="166"/>
      <c r="BE2089" s="166"/>
      <c r="BF2089" s="166"/>
      <c r="BG2089" s="166"/>
      <c r="BH2089" s="166"/>
      <c r="BI2089" s="166"/>
      <c r="BJ2089" s="166"/>
      <c r="BK2089" s="166"/>
      <c r="BL2089" s="166"/>
      <c r="BM2089" s="166"/>
      <c r="BN2089" s="166"/>
      <c r="BO2089" s="166"/>
      <c r="BP2089" s="166"/>
      <c r="BQ2089" s="166"/>
      <c r="BR2089" s="166"/>
      <c r="BS2089" s="166"/>
      <c r="BT2089" s="166"/>
      <c r="BU2089" s="166"/>
      <c r="BV2089" s="166"/>
      <c r="BW2089" s="166"/>
      <c r="BX2089" s="166"/>
      <c r="BY2089" s="166"/>
      <c r="BZ2089" s="166"/>
      <c r="CA2089" s="166"/>
      <c r="CB2089" s="166"/>
      <c r="CC2089" s="166"/>
      <c r="CD2089" s="166"/>
      <c r="CE2089" s="166"/>
      <c r="CF2089" s="166"/>
      <c r="CG2089" s="166"/>
      <c r="CH2089" s="166"/>
      <c r="CI2089" s="166"/>
      <c r="CJ2089" s="166"/>
      <c r="CK2089" s="166"/>
      <c r="CL2089" s="166"/>
      <c r="CM2089" s="166"/>
      <c r="CN2089" s="166"/>
      <c r="CO2089" s="166"/>
      <c r="CP2089" s="166"/>
      <c r="CQ2089" s="166"/>
      <c r="CR2089" s="166"/>
      <c r="CS2089" s="166"/>
      <c r="CT2089" s="166"/>
      <c r="CU2089" s="166"/>
      <c r="CV2089" s="166"/>
      <c r="CW2089" s="166"/>
      <c r="CX2089" s="166"/>
      <c r="CY2089" s="166"/>
      <c r="CZ2089" s="166"/>
      <c r="DA2089" s="166"/>
      <c r="DB2089" s="166"/>
      <c r="DC2089" s="166"/>
      <c r="DD2089" s="166"/>
      <c r="DE2089" s="166"/>
      <c r="DF2089" s="166"/>
      <c r="DG2089" s="166"/>
      <c r="DH2089" s="166"/>
      <c r="DI2089" s="166"/>
      <c r="DJ2089" s="166"/>
      <c r="DK2089" s="166"/>
    </row>
    <row r="2090" spans="1:115" x14ac:dyDescent="0.3">
      <c r="A2090" s="113">
        <f t="shared" si="64"/>
        <v>2081</v>
      </c>
      <c r="B2090" s="114"/>
      <c r="C2090" s="115"/>
      <c r="D2090" s="116"/>
      <c r="E2090" s="117"/>
      <c r="F2090" s="116"/>
      <c r="G2090" s="105" t="str">
        <f t="shared" si="65"/>
        <v/>
      </c>
      <c r="H2090" s="122"/>
      <c r="I2090" s="122"/>
      <c r="J2090" s="165"/>
      <c r="K2090" s="122"/>
      <c r="L2090" s="120"/>
      <c r="M2090" s="120"/>
      <c r="N2090" s="123"/>
      <c r="O2090" s="122"/>
      <c r="P2090" s="166"/>
      <c r="Q2090" s="166"/>
      <c r="R2090" s="166"/>
      <c r="S2090" s="166"/>
      <c r="T2090" s="166"/>
      <c r="U2090" s="166"/>
      <c r="V2090" s="166"/>
      <c r="W2090" s="166"/>
      <c r="X2090" s="166"/>
      <c r="Y2090" s="166"/>
      <c r="Z2090" s="166"/>
      <c r="AA2090" s="166"/>
      <c r="AB2090" s="166"/>
      <c r="AC2090" s="166"/>
      <c r="AD2090" s="166"/>
      <c r="AE2090" s="166"/>
      <c r="AF2090" s="166"/>
      <c r="AG2090" s="166"/>
      <c r="AH2090" s="166"/>
      <c r="AI2090" s="166"/>
      <c r="AJ2090" s="166"/>
      <c r="AK2090" s="166"/>
      <c r="AL2090" s="166"/>
      <c r="AM2090" s="166"/>
      <c r="AN2090" s="166"/>
      <c r="AO2090" s="166"/>
      <c r="AP2090" s="166"/>
      <c r="AQ2090" s="166"/>
      <c r="AR2090" s="166"/>
      <c r="AS2090" s="166"/>
      <c r="AT2090" s="166"/>
      <c r="AU2090" s="166"/>
      <c r="AV2090" s="166"/>
      <c r="AW2090" s="166"/>
      <c r="AX2090" s="166"/>
      <c r="AY2090" s="166"/>
      <c r="AZ2090" s="166"/>
      <c r="BA2090" s="166"/>
      <c r="BB2090" s="166"/>
      <c r="BC2090" s="166"/>
      <c r="BD2090" s="166"/>
      <c r="BE2090" s="166"/>
      <c r="BF2090" s="166"/>
      <c r="BG2090" s="166"/>
      <c r="BH2090" s="166"/>
      <c r="BI2090" s="166"/>
      <c r="BJ2090" s="166"/>
      <c r="BK2090" s="166"/>
      <c r="BL2090" s="166"/>
      <c r="BM2090" s="166"/>
      <c r="BN2090" s="166"/>
      <c r="BO2090" s="166"/>
      <c r="BP2090" s="166"/>
      <c r="BQ2090" s="166"/>
      <c r="BR2090" s="166"/>
      <c r="BS2090" s="166"/>
      <c r="BT2090" s="166"/>
      <c r="BU2090" s="166"/>
      <c r="BV2090" s="166"/>
      <c r="BW2090" s="166"/>
      <c r="BX2090" s="166"/>
      <c r="BY2090" s="166"/>
      <c r="BZ2090" s="166"/>
      <c r="CA2090" s="166"/>
      <c r="CB2090" s="166"/>
      <c r="CC2090" s="166"/>
      <c r="CD2090" s="166"/>
      <c r="CE2090" s="166"/>
      <c r="CF2090" s="166"/>
      <c r="CG2090" s="166"/>
      <c r="CH2090" s="166"/>
      <c r="CI2090" s="166"/>
      <c r="CJ2090" s="166"/>
      <c r="CK2090" s="166"/>
      <c r="CL2090" s="166"/>
      <c r="CM2090" s="166"/>
      <c r="CN2090" s="166"/>
      <c r="CO2090" s="166"/>
      <c r="CP2090" s="166"/>
      <c r="CQ2090" s="166"/>
      <c r="CR2090" s="166"/>
      <c r="CS2090" s="166"/>
      <c r="CT2090" s="166"/>
      <c r="CU2090" s="166"/>
      <c r="CV2090" s="166"/>
      <c r="CW2090" s="166"/>
      <c r="CX2090" s="166"/>
      <c r="CY2090" s="166"/>
      <c r="CZ2090" s="166"/>
      <c r="DA2090" s="166"/>
      <c r="DB2090" s="166"/>
      <c r="DC2090" s="166"/>
      <c r="DD2090" s="166"/>
      <c r="DE2090" s="166"/>
      <c r="DF2090" s="166"/>
      <c r="DG2090" s="166"/>
      <c r="DH2090" s="166"/>
      <c r="DI2090" s="166"/>
      <c r="DJ2090" s="166"/>
      <c r="DK2090" s="166"/>
    </row>
    <row r="2091" spans="1:115" x14ac:dyDescent="0.3">
      <c r="A2091" s="113">
        <f t="shared" si="64"/>
        <v>2082</v>
      </c>
      <c r="B2091" s="114"/>
      <c r="C2091" s="115"/>
      <c r="D2091" s="116"/>
      <c r="E2091" s="117"/>
      <c r="F2091" s="116"/>
      <c r="G2091" s="105" t="str">
        <f t="shared" si="65"/>
        <v/>
      </c>
      <c r="H2091" s="122"/>
      <c r="I2091" s="122"/>
      <c r="J2091" s="165"/>
      <c r="K2091" s="122"/>
      <c r="L2091" s="120"/>
      <c r="M2091" s="120"/>
      <c r="N2091" s="123"/>
      <c r="O2091" s="122"/>
      <c r="P2091" s="166"/>
      <c r="Q2091" s="166"/>
      <c r="R2091" s="166"/>
      <c r="S2091" s="166"/>
      <c r="T2091" s="166"/>
      <c r="U2091" s="166"/>
      <c r="V2091" s="166"/>
      <c r="W2091" s="166"/>
      <c r="X2091" s="166"/>
      <c r="Y2091" s="166"/>
      <c r="Z2091" s="166"/>
      <c r="AA2091" s="166"/>
      <c r="AB2091" s="166"/>
      <c r="AC2091" s="166"/>
      <c r="AD2091" s="166"/>
      <c r="AE2091" s="166"/>
      <c r="AF2091" s="166"/>
      <c r="AG2091" s="166"/>
      <c r="AH2091" s="166"/>
      <c r="AI2091" s="166"/>
      <c r="AJ2091" s="166"/>
      <c r="AK2091" s="166"/>
      <c r="AL2091" s="166"/>
      <c r="AM2091" s="166"/>
      <c r="AN2091" s="166"/>
      <c r="AO2091" s="166"/>
      <c r="AP2091" s="166"/>
      <c r="AQ2091" s="166"/>
      <c r="AR2091" s="166"/>
      <c r="AS2091" s="166"/>
      <c r="AT2091" s="166"/>
      <c r="AU2091" s="166"/>
      <c r="AV2091" s="166"/>
      <c r="AW2091" s="166"/>
      <c r="AX2091" s="166"/>
      <c r="AY2091" s="166"/>
      <c r="AZ2091" s="166"/>
      <c r="BA2091" s="166"/>
      <c r="BB2091" s="166"/>
      <c r="BC2091" s="166"/>
      <c r="BD2091" s="166"/>
      <c r="BE2091" s="166"/>
      <c r="BF2091" s="166"/>
      <c r="BG2091" s="166"/>
      <c r="BH2091" s="166"/>
      <c r="BI2091" s="166"/>
      <c r="BJ2091" s="166"/>
      <c r="BK2091" s="166"/>
      <c r="BL2091" s="166"/>
      <c r="BM2091" s="166"/>
      <c r="BN2091" s="166"/>
      <c r="BO2091" s="166"/>
      <c r="BP2091" s="166"/>
      <c r="BQ2091" s="166"/>
      <c r="BR2091" s="166"/>
      <c r="BS2091" s="166"/>
      <c r="BT2091" s="166"/>
      <c r="BU2091" s="166"/>
      <c r="BV2091" s="166"/>
      <c r="BW2091" s="166"/>
      <c r="BX2091" s="166"/>
      <c r="BY2091" s="166"/>
      <c r="BZ2091" s="166"/>
      <c r="CA2091" s="166"/>
      <c r="CB2091" s="166"/>
      <c r="CC2091" s="166"/>
      <c r="CD2091" s="166"/>
      <c r="CE2091" s="166"/>
      <c r="CF2091" s="166"/>
      <c r="CG2091" s="166"/>
      <c r="CH2091" s="166"/>
      <c r="CI2091" s="166"/>
      <c r="CJ2091" s="166"/>
      <c r="CK2091" s="166"/>
      <c r="CL2091" s="166"/>
      <c r="CM2091" s="166"/>
      <c r="CN2091" s="166"/>
      <c r="CO2091" s="166"/>
      <c r="CP2091" s="166"/>
      <c r="CQ2091" s="166"/>
      <c r="CR2091" s="166"/>
      <c r="CS2091" s="166"/>
      <c r="CT2091" s="166"/>
      <c r="CU2091" s="166"/>
      <c r="CV2091" s="166"/>
      <c r="CW2091" s="166"/>
      <c r="CX2091" s="166"/>
      <c r="CY2091" s="166"/>
      <c r="CZ2091" s="166"/>
      <c r="DA2091" s="166"/>
      <c r="DB2091" s="166"/>
      <c r="DC2091" s="166"/>
      <c r="DD2091" s="166"/>
      <c r="DE2091" s="166"/>
      <c r="DF2091" s="166"/>
      <c r="DG2091" s="166"/>
      <c r="DH2091" s="166"/>
      <c r="DI2091" s="166"/>
      <c r="DJ2091" s="166"/>
      <c r="DK2091" s="166"/>
    </row>
    <row r="2092" spans="1:115" x14ac:dyDescent="0.3">
      <c r="A2092" s="113">
        <f t="shared" si="64"/>
        <v>2083</v>
      </c>
      <c r="B2092" s="114"/>
      <c r="C2092" s="115"/>
      <c r="D2092" s="116"/>
      <c r="E2092" s="117"/>
      <c r="F2092" s="116"/>
      <c r="G2092" s="105" t="str">
        <f t="shared" si="65"/>
        <v/>
      </c>
      <c r="H2092" s="122"/>
      <c r="I2092" s="122"/>
      <c r="J2092" s="165"/>
      <c r="K2092" s="122"/>
      <c r="L2092" s="120"/>
      <c r="M2092" s="120"/>
      <c r="N2092" s="123"/>
      <c r="O2092" s="109"/>
      <c r="P2092" s="166"/>
      <c r="Q2092" s="166"/>
      <c r="R2092" s="166"/>
      <c r="S2092" s="166"/>
      <c r="T2092" s="166"/>
      <c r="U2092" s="166"/>
      <c r="V2092" s="166"/>
      <c r="W2092" s="166"/>
      <c r="X2092" s="166"/>
      <c r="Y2092" s="166"/>
      <c r="Z2092" s="166"/>
      <c r="AA2092" s="166"/>
      <c r="AB2092" s="166"/>
      <c r="AC2092" s="166"/>
      <c r="AD2092" s="166"/>
      <c r="AE2092" s="166"/>
      <c r="AF2092" s="166"/>
      <c r="AG2092" s="166"/>
      <c r="AH2092" s="166"/>
      <c r="AI2092" s="166"/>
      <c r="AJ2092" s="166"/>
      <c r="AK2092" s="166"/>
      <c r="AL2092" s="166"/>
      <c r="AM2092" s="166"/>
      <c r="AN2092" s="166"/>
      <c r="AO2092" s="166"/>
      <c r="AP2092" s="166"/>
      <c r="AQ2092" s="166"/>
      <c r="AR2092" s="166"/>
      <c r="AS2092" s="166"/>
      <c r="AT2092" s="166"/>
      <c r="AU2092" s="166"/>
      <c r="AV2092" s="166"/>
      <c r="AW2092" s="166"/>
      <c r="AX2092" s="166"/>
      <c r="AY2092" s="166"/>
      <c r="AZ2092" s="166"/>
      <c r="BA2092" s="166"/>
      <c r="BB2092" s="166"/>
      <c r="BC2092" s="166"/>
      <c r="BD2092" s="166"/>
      <c r="BE2092" s="166"/>
      <c r="BF2092" s="166"/>
      <c r="BG2092" s="166"/>
      <c r="BH2092" s="166"/>
      <c r="BI2092" s="166"/>
      <c r="BJ2092" s="166"/>
      <c r="BK2092" s="166"/>
      <c r="BL2092" s="166"/>
      <c r="BM2092" s="166"/>
      <c r="BN2092" s="166"/>
      <c r="BO2092" s="166"/>
      <c r="BP2092" s="166"/>
      <c r="BQ2092" s="166"/>
      <c r="BR2092" s="166"/>
      <c r="BS2092" s="166"/>
      <c r="BT2092" s="166"/>
      <c r="BU2092" s="166"/>
      <c r="BV2092" s="166"/>
      <c r="BW2092" s="166"/>
      <c r="BX2092" s="166"/>
      <c r="BY2092" s="166"/>
      <c r="BZ2092" s="166"/>
      <c r="CA2092" s="166"/>
      <c r="CB2092" s="166"/>
      <c r="CC2092" s="166"/>
      <c r="CD2092" s="166"/>
      <c r="CE2092" s="166"/>
      <c r="CF2092" s="166"/>
      <c r="CG2092" s="166"/>
      <c r="CH2092" s="166"/>
      <c r="CI2092" s="166"/>
      <c r="CJ2092" s="166"/>
      <c r="CK2092" s="166"/>
      <c r="CL2092" s="166"/>
      <c r="CM2092" s="166"/>
      <c r="CN2092" s="166"/>
      <c r="CO2092" s="166"/>
      <c r="CP2092" s="166"/>
      <c r="CQ2092" s="166"/>
      <c r="CR2092" s="166"/>
      <c r="CS2092" s="166"/>
      <c r="CT2092" s="166"/>
      <c r="CU2092" s="166"/>
      <c r="CV2092" s="166"/>
      <c r="CW2092" s="166"/>
      <c r="CX2092" s="166"/>
      <c r="CY2092" s="166"/>
      <c r="CZ2092" s="166"/>
      <c r="DA2092" s="166"/>
      <c r="DB2092" s="166"/>
      <c r="DC2092" s="166"/>
      <c r="DD2092" s="166"/>
      <c r="DE2092" s="166"/>
      <c r="DF2092" s="166"/>
      <c r="DG2092" s="166"/>
      <c r="DH2092" s="166"/>
      <c r="DI2092" s="166"/>
      <c r="DJ2092" s="166"/>
      <c r="DK2092" s="166"/>
    </row>
    <row r="2093" spans="1:115" x14ac:dyDescent="0.3">
      <c r="A2093" s="113">
        <f t="shared" si="64"/>
        <v>2084</v>
      </c>
      <c r="B2093" s="114"/>
      <c r="C2093" s="115"/>
      <c r="D2093" s="116"/>
      <c r="E2093" s="117"/>
      <c r="F2093" s="116"/>
      <c r="G2093" s="105" t="str">
        <f t="shared" si="65"/>
        <v/>
      </c>
      <c r="H2093" s="122"/>
      <c r="I2093" s="122"/>
      <c r="J2093" s="165"/>
      <c r="K2093" s="122"/>
      <c r="L2093" s="120"/>
      <c r="M2093" s="120"/>
      <c r="N2093" s="123"/>
      <c r="O2093" s="109"/>
      <c r="P2093" s="166"/>
      <c r="Q2093" s="166"/>
      <c r="R2093" s="166"/>
      <c r="S2093" s="166"/>
      <c r="T2093" s="166"/>
      <c r="U2093" s="166"/>
      <c r="V2093" s="166"/>
      <c r="W2093" s="166"/>
      <c r="X2093" s="166"/>
      <c r="Y2093" s="166"/>
      <c r="Z2093" s="166"/>
      <c r="AA2093" s="166"/>
      <c r="AB2093" s="166"/>
      <c r="AC2093" s="166"/>
      <c r="AD2093" s="166"/>
      <c r="AE2093" s="166"/>
      <c r="AF2093" s="166"/>
      <c r="AG2093" s="166"/>
      <c r="AH2093" s="166"/>
      <c r="AI2093" s="166"/>
      <c r="AJ2093" s="166"/>
      <c r="AK2093" s="166"/>
      <c r="AL2093" s="166"/>
      <c r="AM2093" s="166"/>
      <c r="AN2093" s="166"/>
      <c r="AO2093" s="166"/>
      <c r="AP2093" s="166"/>
      <c r="AQ2093" s="166"/>
      <c r="AR2093" s="166"/>
      <c r="AS2093" s="166"/>
      <c r="AT2093" s="166"/>
      <c r="AU2093" s="166"/>
      <c r="AV2093" s="166"/>
      <c r="AW2093" s="166"/>
      <c r="AX2093" s="166"/>
      <c r="AY2093" s="166"/>
      <c r="AZ2093" s="166"/>
      <c r="BA2093" s="166"/>
      <c r="BB2093" s="166"/>
      <c r="BC2093" s="166"/>
      <c r="BD2093" s="166"/>
      <c r="BE2093" s="166"/>
      <c r="BF2093" s="166"/>
      <c r="BG2093" s="166"/>
      <c r="BH2093" s="166"/>
      <c r="BI2093" s="166"/>
      <c r="BJ2093" s="166"/>
      <c r="BK2093" s="166"/>
      <c r="BL2093" s="166"/>
      <c r="BM2093" s="166"/>
      <c r="BN2093" s="166"/>
      <c r="BO2093" s="166"/>
      <c r="BP2093" s="166"/>
      <c r="BQ2093" s="166"/>
      <c r="BR2093" s="166"/>
      <c r="BS2093" s="166"/>
      <c r="BT2093" s="166"/>
      <c r="BU2093" s="166"/>
      <c r="BV2093" s="166"/>
      <c r="BW2093" s="166"/>
      <c r="BX2093" s="166"/>
      <c r="BY2093" s="166"/>
      <c r="BZ2093" s="166"/>
      <c r="CA2093" s="166"/>
      <c r="CB2093" s="166"/>
      <c r="CC2093" s="166"/>
      <c r="CD2093" s="166"/>
      <c r="CE2093" s="166"/>
      <c r="CF2093" s="166"/>
      <c r="CG2093" s="166"/>
      <c r="CH2093" s="166"/>
      <c r="CI2093" s="166"/>
      <c r="CJ2093" s="166"/>
      <c r="CK2093" s="166"/>
      <c r="CL2093" s="166"/>
      <c r="CM2093" s="166"/>
      <c r="CN2093" s="166"/>
      <c r="CO2093" s="166"/>
      <c r="CP2093" s="166"/>
      <c r="CQ2093" s="166"/>
      <c r="CR2093" s="166"/>
      <c r="CS2093" s="166"/>
      <c r="CT2093" s="166"/>
      <c r="CU2093" s="166"/>
      <c r="CV2093" s="166"/>
      <c r="CW2093" s="166"/>
      <c r="CX2093" s="166"/>
      <c r="CY2093" s="166"/>
      <c r="CZ2093" s="166"/>
      <c r="DA2093" s="166"/>
      <c r="DB2093" s="166"/>
      <c r="DC2093" s="166"/>
      <c r="DD2093" s="166"/>
      <c r="DE2093" s="166"/>
      <c r="DF2093" s="166"/>
      <c r="DG2093" s="166"/>
      <c r="DH2093" s="166"/>
      <c r="DI2093" s="166"/>
      <c r="DJ2093" s="166"/>
      <c r="DK2093" s="166"/>
    </row>
    <row r="2094" spans="1:115" x14ac:dyDescent="0.3">
      <c r="A2094" s="113">
        <f t="shared" si="64"/>
        <v>2085</v>
      </c>
      <c r="B2094" s="114"/>
      <c r="C2094" s="115"/>
      <c r="D2094" s="116"/>
      <c r="E2094" s="117"/>
      <c r="F2094" s="116"/>
      <c r="G2094" s="105" t="str">
        <f t="shared" si="65"/>
        <v/>
      </c>
      <c r="H2094" s="122"/>
      <c r="I2094" s="122"/>
      <c r="J2094" s="165"/>
      <c r="K2094" s="122"/>
      <c r="L2094" s="120"/>
      <c r="M2094" s="120"/>
      <c r="N2094" s="123"/>
      <c r="O2094" s="109"/>
      <c r="P2094" s="166"/>
      <c r="Q2094" s="166"/>
      <c r="R2094" s="166"/>
      <c r="S2094" s="166"/>
      <c r="T2094" s="166"/>
      <c r="U2094" s="166"/>
      <c r="V2094" s="166"/>
      <c r="W2094" s="166"/>
      <c r="X2094" s="166"/>
      <c r="Y2094" s="166"/>
      <c r="Z2094" s="166"/>
      <c r="AA2094" s="166"/>
      <c r="AB2094" s="166"/>
      <c r="AC2094" s="166"/>
      <c r="AD2094" s="166"/>
      <c r="AE2094" s="166"/>
      <c r="AF2094" s="166"/>
      <c r="AG2094" s="166"/>
      <c r="AH2094" s="166"/>
      <c r="AI2094" s="166"/>
      <c r="AJ2094" s="166"/>
      <c r="AK2094" s="166"/>
      <c r="AL2094" s="166"/>
      <c r="AM2094" s="166"/>
      <c r="AN2094" s="166"/>
      <c r="AO2094" s="166"/>
      <c r="AP2094" s="166"/>
      <c r="AQ2094" s="166"/>
      <c r="AR2094" s="166"/>
      <c r="AS2094" s="166"/>
      <c r="AT2094" s="166"/>
      <c r="AU2094" s="166"/>
      <c r="AV2094" s="166"/>
      <c r="AW2094" s="166"/>
      <c r="AX2094" s="166"/>
      <c r="AY2094" s="166"/>
      <c r="AZ2094" s="166"/>
      <c r="BA2094" s="166"/>
      <c r="BB2094" s="166"/>
      <c r="BC2094" s="166"/>
      <c r="BD2094" s="166"/>
      <c r="BE2094" s="166"/>
      <c r="BF2094" s="166"/>
      <c r="BG2094" s="166"/>
      <c r="BH2094" s="166"/>
      <c r="BI2094" s="166"/>
      <c r="BJ2094" s="166"/>
      <c r="BK2094" s="166"/>
      <c r="BL2094" s="166"/>
      <c r="BM2094" s="166"/>
      <c r="BN2094" s="166"/>
      <c r="BO2094" s="166"/>
      <c r="BP2094" s="166"/>
      <c r="BQ2094" s="166"/>
      <c r="BR2094" s="166"/>
      <c r="BS2094" s="166"/>
      <c r="BT2094" s="166"/>
      <c r="BU2094" s="166"/>
      <c r="BV2094" s="166"/>
      <c r="BW2094" s="166"/>
      <c r="BX2094" s="166"/>
      <c r="BY2094" s="166"/>
      <c r="BZ2094" s="166"/>
      <c r="CA2094" s="166"/>
      <c r="CB2094" s="166"/>
      <c r="CC2094" s="166"/>
      <c r="CD2094" s="166"/>
      <c r="CE2094" s="166"/>
      <c r="CF2094" s="166"/>
      <c r="CG2094" s="166"/>
      <c r="CH2094" s="166"/>
      <c r="CI2094" s="166"/>
      <c r="CJ2094" s="166"/>
      <c r="CK2094" s="166"/>
      <c r="CL2094" s="166"/>
      <c r="CM2094" s="166"/>
      <c r="CN2094" s="166"/>
      <c r="CO2094" s="166"/>
      <c r="CP2094" s="166"/>
      <c r="CQ2094" s="166"/>
      <c r="CR2094" s="166"/>
      <c r="CS2094" s="166"/>
      <c r="CT2094" s="166"/>
      <c r="CU2094" s="166"/>
      <c r="CV2094" s="166"/>
      <c r="CW2094" s="166"/>
      <c r="CX2094" s="166"/>
      <c r="CY2094" s="166"/>
      <c r="CZ2094" s="166"/>
      <c r="DA2094" s="166"/>
      <c r="DB2094" s="166"/>
      <c r="DC2094" s="166"/>
      <c r="DD2094" s="166"/>
      <c r="DE2094" s="166"/>
      <c r="DF2094" s="166"/>
      <c r="DG2094" s="166"/>
      <c r="DH2094" s="166"/>
      <c r="DI2094" s="166"/>
      <c r="DJ2094" s="166"/>
      <c r="DK2094" s="166"/>
    </row>
    <row r="2095" spans="1:115" x14ac:dyDescent="0.3">
      <c r="A2095" s="113">
        <f t="shared" si="64"/>
        <v>2086</v>
      </c>
      <c r="B2095" s="114"/>
      <c r="C2095" s="115"/>
      <c r="D2095" s="116"/>
      <c r="E2095" s="117"/>
      <c r="F2095" s="116"/>
      <c r="G2095" s="105" t="str">
        <f t="shared" si="65"/>
        <v/>
      </c>
      <c r="H2095" s="122"/>
      <c r="I2095" s="122"/>
      <c r="J2095" s="165"/>
      <c r="K2095" s="122"/>
      <c r="L2095" s="120"/>
      <c r="M2095" s="120"/>
      <c r="N2095" s="123"/>
      <c r="O2095" s="109"/>
      <c r="P2095" s="166"/>
      <c r="Q2095" s="166"/>
      <c r="R2095" s="166"/>
      <c r="S2095" s="166"/>
      <c r="T2095" s="166"/>
      <c r="U2095" s="166"/>
      <c r="V2095" s="166"/>
      <c r="W2095" s="166"/>
      <c r="X2095" s="166"/>
      <c r="Y2095" s="166"/>
      <c r="Z2095" s="166"/>
      <c r="AA2095" s="166"/>
      <c r="AB2095" s="166"/>
      <c r="AC2095" s="166"/>
      <c r="AD2095" s="166"/>
      <c r="AE2095" s="166"/>
      <c r="AF2095" s="166"/>
      <c r="AG2095" s="166"/>
      <c r="AH2095" s="166"/>
      <c r="AI2095" s="166"/>
      <c r="AJ2095" s="166"/>
      <c r="AK2095" s="166"/>
      <c r="AL2095" s="166"/>
      <c r="AM2095" s="166"/>
      <c r="AN2095" s="166"/>
      <c r="AO2095" s="166"/>
      <c r="AP2095" s="166"/>
      <c r="AQ2095" s="166"/>
      <c r="AR2095" s="166"/>
      <c r="AS2095" s="166"/>
      <c r="AT2095" s="166"/>
      <c r="AU2095" s="166"/>
      <c r="AV2095" s="166"/>
      <c r="AW2095" s="166"/>
      <c r="AX2095" s="166"/>
      <c r="AY2095" s="166"/>
      <c r="AZ2095" s="166"/>
      <c r="BA2095" s="166"/>
      <c r="BB2095" s="166"/>
      <c r="BC2095" s="166"/>
      <c r="BD2095" s="166"/>
      <c r="BE2095" s="166"/>
      <c r="BF2095" s="166"/>
      <c r="BG2095" s="166"/>
      <c r="BH2095" s="166"/>
      <c r="BI2095" s="166"/>
      <c r="BJ2095" s="166"/>
      <c r="BK2095" s="166"/>
      <c r="BL2095" s="166"/>
      <c r="BM2095" s="166"/>
      <c r="BN2095" s="166"/>
      <c r="BO2095" s="166"/>
      <c r="BP2095" s="166"/>
      <c r="BQ2095" s="166"/>
      <c r="BR2095" s="166"/>
      <c r="BS2095" s="166"/>
      <c r="BT2095" s="166"/>
      <c r="BU2095" s="166"/>
      <c r="BV2095" s="166"/>
      <c r="BW2095" s="166"/>
      <c r="BX2095" s="166"/>
      <c r="BY2095" s="166"/>
      <c r="BZ2095" s="166"/>
      <c r="CA2095" s="166"/>
      <c r="CB2095" s="166"/>
      <c r="CC2095" s="166"/>
      <c r="CD2095" s="166"/>
      <c r="CE2095" s="166"/>
      <c r="CF2095" s="166"/>
      <c r="CG2095" s="166"/>
      <c r="CH2095" s="166"/>
      <c r="CI2095" s="166"/>
      <c r="CJ2095" s="166"/>
      <c r="CK2095" s="166"/>
      <c r="CL2095" s="166"/>
      <c r="CM2095" s="166"/>
      <c r="CN2095" s="166"/>
      <c r="CO2095" s="166"/>
      <c r="CP2095" s="166"/>
      <c r="CQ2095" s="166"/>
      <c r="CR2095" s="166"/>
      <c r="CS2095" s="166"/>
      <c r="CT2095" s="166"/>
      <c r="CU2095" s="166"/>
      <c r="CV2095" s="166"/>
      <c r="CW2095" s="166"/>
      <c r="CX2095" s="166"/>
      <c r="CY2095" s="166"/>
      <c r="CZ2095" s="166"/>
      <c r="DA2095" s="166"/>
      <c r="DB2095" s="166"/>
      <c r="DC2095" s="166"/>
      <c r="DD2095" s="166"/>
      <c r="DE2095" s="166"/>
      <c r="DF2095" s="166"/>
      <c r="DG2095" s="166"/>
      <c r="DH2095" s="166"/>
      <c r="DI2095" s="166"/>
      <c r="DJ2095" s="166"/>
      <c r="DK2095" s="166"/>
    </row>
    <row r="2096" spans="1:115" x14ac:dyDescent="0.3">
      <c r="A2096" s="113">
        <f t="shared" si="64"/>
        <v>2087</v>
      </c>
      <c r="B2096" s="114"/>
      <c r="C2096" s="115"/>
      <c r="D2096" s="116"/>
      <c r="E2096" s="117"/>
      <c r="F2096" s="116"/>
      <c r="G2096" s="105" t="str">
        <f t="shared" si="65"/>
        <v/>
      </c>
      <c r="H2096" s="122"/>
      <c r="I2096" s="122"/>
      <c r="J2096" s="165"/>
      <c r="K2096" s="122"/>
      <c r="L2096" s="120"/>
      <c r="M2096" s="120"/>
      <c r="N2096" s="123"/>
      <c r="O2096" s="109"/>
      <c r="P2096" s="166"/>
      <c r="Q2096" s="166"/>
      <c r="R2096" s="166"/>
      <c r="S2096" s="166"/>
      <c r="T2096" s="166"/>
      <c r="U2096" s="166"/>
      <c r="V2096" s="166"/>
      <c r="W2096" s="166"/>
      <c r="X2096" s="166"/>
      <c r="Y2096" s="166"/>
      <c r="Z2096" s="166"/>
      <c r="AA2096" s="166"/>
      <c r="AB2096" s="166"/>
      <c r="AC2096" s="166"/>
      <c r="AD2096" s="166"/>
      <c r="AE2096" s="166"/>
      <c r="AF2096" s="166"/>
      <c r="AG2096" s="166"/>
      <c r="AH2096" s="166"/>
      <c r="AI2096" s="166"/>
      <c r="AJ2096" s="166"/>
      <c r="AK2096" s="166"/>
      <c r="AL2096" s="166"/>
      <c r="AM2096" s="166"/>
      <c r="AN2096" s="166"/>
      <c r="AO2096" s="166"/>
      <c r="AP2096" s="166"/>
      <c r="AQ2096" s="166"/>
      <c r="AR2096" s="166"/>
      <c r="AS2096" s="166"/>
      <c r="AT2096" s="166"/>
      <c r="AU2096" s="166"/>
      <c r="AV2096" s="166"/>
      <c r="AW2096" s="166"/>
      <c r="AX2096" s="166"/>
      <c r="AY2096" s="166"/>
      <c r="AZ2096" s="166"/>
      <c r="BA2096" s="166"/>
      <c r="BB2096" s="166"/>
      <c r="BC2096" s="166"/>
      <c r="BD2096" s="166"/>
      <c r="BE2096" s="166"/>
      <c r="BF2096" s="166"/>
      <c r="BG2096" s="166"/>
      <c r="BH2096" s="166"/>
      <c r="BI2096" s="166"/>
      <c r="BJ2096" s="166"/>
      <c r="BK2096" s="166"/>
      <c r="BL2096" s="166"/>
      <c r="BM2096" s="166"/>
      <c r="BN2096" s="166"/>
      <c r="BO2096" s="166"/>
      <c r="BP2096" s="166"/>
      <c r="BQ2096" s="166"/>
      <c r="BR2096" s="166"/>
      <c r="BS2096" s="166"/>
      <c r="BT2096" s="166"/>
      <c r="BU2096" s="166"/>
      <c r="BV2096" s="166"/>
      <c r="BW2096" s="166"/>
      <c r="BX2096" s="166"/>
      <c r="BY2096" s="166"/>
      <c r="BZ2096" s="166"/>
      <c r="CA2096" s="166"/>
      <c r="CB2096" s="166"/>
      <c r="CC2096" s="166"/>
      <c r="CD2096" s="166"/>
      <c r="CE2096" s="166"/>
      <c r="CF2096" s="166"/>
      <c r="CG2096" s="166"/>
      <c r="CH2096" s="166"/>
      <c r="CI2096" s="166"/>
      <c r="CJ2096" s="166"/>
      <c r="CK2096" s="166"/>
      <c r="CL2096" s="166"/>
      <c r="CM2096" s="166"/>
      <c r="CN2096" s="166"/>
      <c r="CO2096" s="166"/>
      <c r="CP2096" s="166"/>
      <c r="CQ2096" s="166"/>
      <c r="CR2096" s="166"/>
      <c r="CS2096" s="166"/>
      <c r="CT2096" s="166"/>
      <c r="CU2096" s="166"/>
      <c r="CV2096" s="166"/>
      <c r="CW2096" s="166"/>
      <c r="CX2096" s="166"/>
      <c r="CY2096" s="166"/>
      <c r="CZ2096" s="166"/>
      <c r="DA2096" s="166"/>
      <c r="DB2096" s="166"/>
      <c r="DC2096" s="166"/>
      <c r="DD2096" s="166"/>
      <c r="DE2096" s="166"/>
      <c r="DF2096" s="166"/>
      <c r="DG2096" s="166"/>
      <c r="DH2096" s="166"/>
      <c r="DI2096" s="166"/>
      <c r="DJ2096" s="166"/>
      <c r="DK2096" s="166"/>
    </row>
    <row r="2097" spans="1:115" x14ac:dyDescent="0.3">
      <c r="A2097" s="113">
        <f t="shared" si="64"/>
        <v>2088</v>
      </c>
      <c r="B2097" s="114"/>
      <c r="C2097" s="115"/>
      <c r="D2097" s="116"/>
      <c r="E2097" s="117"/>
      <c r="F2097" s="116"/>
      <c r="G2097" s="105" t="str">
        <f t="shared" si="65"/>
        <v/>
      </c>
      <c r="H2097" s="122"/>
      <c r="I2097" s="122"/>
      <c r="J2097" s="165"/>
      <c r="K2097" s="122"/>
      <c r="L2097" s="120"/>
      <c r="M2097" s="120"/>
      <c r="N2097" s="123"/>
      <c r="O2097" s="109"/>
      <c r="P2097" s="166"/>
      <c r="Q2097" s="166"/>
      <c r="R2097" s="166"/>
      <c r="S2097" s="166"/>
      <c r="T2097" s="166"/>
      <c r="U2097" s="166"/>
      <c r="V2097" s="166"/>
      <c r="W2097" s="166"/>
      <c r="X2097" s="166"/>
      <c r="Y2097" s="166"/>
      <c r="Z2097" s="166"/>
      <c r="AA2097" s="166"/>
      <c r="AB2097" s="166"/>
      <c r="AC2097" s="166"/>
      <c r="AD2097" s="166"/>
      <c r="AE2097" s="166"/>
      <c r="AF2097" s="166"/>
      <c r="AG2097" s="166"/>
      <c r="AH2097" s="166"/>
      <c r="AI2097" s="166"/>
      <c r="AJ2097" s="166"/>
      <c r="AK2097" s="166"/>
      <c r="AL2097" s="166"/>
      <c r="AM2097" s="166"/>
      <c r="AN2097" s="166"/>
      <c r="AO2097" s="166"/>
      <c r="AP2097" s="166"/>
      <c r="AQ2097" s="166"/>
      <c r="AR2097" s="166"/>
      <c r="AS2097" s="166"/>
      <c r="AT2097" s="166"/>
      <c r="AU2097" s="166"/>
      <c r="AV2097" s="166"/>
      <c r="AW2097" s="166"/>
      <c r="AX2097" s="166"/>
      <c r="AY2097" s="166"/>
      <c r="AZ2097" s="166"/>
      <c r="BA2097" s="166"/>
      <c r="BB2097" s="166"/>
      <c r="BC2097" s="166"/>
      <c r="BD2097" s="166"/>
      <c r="BE2097" s="166"/>
      <c r="BF2097" s="166"/>
      <c r="BG2097" s="166"/>
      <c r="BH2097" s="166"/>
      <c r="BI2097" s="166"/>
      <c r="BJ2097" s="166"/>
      <c r="BK2097" s="166"/>
      <c r="BL2097" s="166"/>
      <c r="BM2097" s="166"/>
      <c r="BN2097" s="166"/>
      <c r="BO2097" s="166"/>
      <c r="BP2097" s="166"/>
      <c r="BQ2097" s="166"/>
      <c r="BR2097" s="166"/>
      <c r="BS2097" s="166"/>
      <c r="BT2097" s="166"/>
      <c r="BU2097" s="166"/>
      <c r="BV2097" s="166"/>
      <c r="BW2097" s="166"/>
      <c r="BX2097" s="166"/>
      <c r="BY2097" s="166"/>
      <c r="BZ2097" s="166"/>
      <c r="CA2097" s="166"/>
      <c r="CB2097" s="166"/>
      <c r="CC2097" s="166"/>
      <c r="CD2097" s="166"/>
      <c r="CE2097" s="166"/>
      <c r="CF2097" s="166"/>
      <c r="CG2097" s="166"/>
      <c r="CH2097" s="166"/>
      <c r="CI2097" s="166"/>
      <c r="CJ2097" s="166"/>
      <c r="CK2097" s="166"/>
      <c r="CL2097" s="166"/>
      <c r="CM2097" s="166"/>
      <c r="CN2097" s="166"/>
      <c r="CO2097" s="166"/>
      <c r="CP2097" s="166"/>
      <c r="CQ2097" s="166"/>
      <c r="CR2097" s="166"/>
      <c r="CS2097" s="166"/>
      <c r="CT2097" s="166"/>
      <c r="CU2097" s="166"/>
      <c r="CV2097" s="166"/>
      <c r="CW2097" s="166"/>
      <c r="CX2097" s="166"/>
      <c r="CY2097" s="166"/>
      <c r="CZ2097" s="166"/>
      <c r="DA2097" s="166"/>
      <c r="DB2097" s="166"/>
      <c r="DC2097" s="166"/>
      <c r="DD2097" s="166"/>
      <c r="DE2097" s="166"/>
      <c r="DF2097" s="166"/>
      <c r="DG2097" s="166"/>
      <c r="DH2097" s="166"/>
      <c r="DI2097" s="166"/>
      <c r="DJ2097" s="166"/>
      <c r="DK2097" s="166"/>
    </row>
    <row r="2098" spans="1:115" x14ac:dyDescent="0.3">
      <c r="A2098" s="113">
        <f t="shared" si="64"/>
        <v>2089</v>
      </c>
      <c r="B2098" s="114"/>
      <c r="C2098" s="115"/>
      <c r="D2098" s="116"/>
      <c r="E2098" s="117"/>
      <c r="F2098" s="116"/>
      <c r="G2098" s="105" t="str">
        <f t="shared" si="65"/>
        <v/>
      </c>
      <c r="H2098" s="122"/>
      <c r="I2098" s="122"/>
      <c r="J2098" s="165"/>
      <c r="K2098" s="122"/>
      <c r="L2098" s="120"/>
      <c r="M2098" s="120"/>
      <c r="N2098" s="123"/>
      <c r="O2098" s="122"/>
      <c r="P2098" s="166"/>
      <c r="Q2098" s="166"/>
      <c r="R2098" s="166"/>
      <c r="S2098" s="166"/>
      <c r="T2098" s="166"/>
      <c r="U2098" s="166"/>
      <c r="V2098" s="166"/>
      <c r="W2098" s="166"/>
      <c r="X2098" s="166"/>
      <c r="Y2098" s="166"/>
      <c r="Z2098" s="166"/>
      <c r="AA2098" s="166"/>
      <c r="AB2098" s="166"/>
      <c r="AC2098" s="166"/>
      <c r="AD2098" s="166"/>
      <c r="AE2098" s="166"/>
      <c r="AF2098" s="166"/>
      <c r="AG2098" s="166"/>
      <c r="AH2098" s="166"/>
      <c r="AI2098" s="166"/>
      <c r="AJ2098" s="166"/>
      <c r="AK2098" s="166"/>
      <c r="AL2098" s="166"/>
      <c r="AM2098" s="166"/>
      <c r="AN2098" s="166"/>
      <c r="AO2098" s="166"/>
      <c r="AP2098" s="166"/>
      <c r="AQ2098" s="166"/>
      <c r="AR2098" s="166"/>
      <c r="AS2098" s="166"/>
      <c r="AT2098" s="166"/>
      <c r="AU2098" s="166"/>
      <c r="AV2098" s="166"/>
      <c r="AW2098" s="166"/>
      <c r="AX2098" s="166"/>
      <c r="AY2098" s="166"/>
      <c r="AZ2098" s="166"/>
      <c r="BA2098" s="166"/>
      <c r="BB2098" s="166"/>
      <c r="BC2098" s="166"/>
      <c r="BD2098" s="166"/>
      <c r="BE2098" s="166"/>
      <c r="BF2098" s="166"/>
      <c r="BG2098" s="166"/>
      <c r="BH2098" s="166"/>
      <c r="BI2098" s="166"/>
      <c r="BJ2098" s="166"/>
      <c r="BK2098" s="166"/>
      <c r="BL2098" s="166"/>
      <c r="BM2098" s="166"/>
      <c r="BN2098" s="166"/>
      <c r="BO2098" s="166"/>
      <c r="BP2098" s="166"/>
      <c r="BQ2098" s="166"/>
      <c r="BR2098" s="166"/>
      <c r="BS2098" s="166"/>
      <c r="BT2098" s="166"/>
      <c r="BU2098" s="166"/>
      <c r="BV2098" s="166"/>
      <c r="BW2098" s="166"/>
      <c r="BX2098" s="166"/>
      <c r="BY2098" s="166"/>
      <c r="BZ2098" s="166"/>
      <c r="CA2098" s="166"/>
      <c r="CB2098" s="166"/>
      <c r="CC2098" s="166"/>
      <c r="CD2098" s="166"/>
      <c r="CE2098" s="166"/>
      <c r="CF2098" s="166"/>
      <c r="CG2098" s="166"/>
      <c r="CH2098" s="166"/>
      <c r="CI2098" s="166"/>
      <c r="CJ2098" s="166"/>
      <c r="CK2098" s="166"/>
      <c r="CL2098" s="166"/>
      <c r="CM2098" s="166"/>
      <c r="CN2098" s="166"/>
      <c r="CO2098" s="166"/>
      <c r="CP2098" s="166"/>
      <c r="CQ2098" s="166"/>
      <c r="CR2098" s="166"/>
      <c r="CS2098" s="166"/>
      <c r="CT2098" s="166"/>
      <c r="CU2098" s="166"/>
      <c r="CV2098" s="166"/>
      <c r="CW2098" s="166"/>
      <c r="CX2098" s="166"/>
      <c r="CY2098" s="166"/>
      <c r="CZ2098" s="166"/>
      <c r="DA2098" s="166"/>
      <c r="DB2098" s="166"/>
      <c r="DC2098" s="166"/>
      <c r="DD2098" s="166"/>
      <c r="DE2098" s="166"/>
      <c r="DF2098" s="166"/>
      <c r="DG2098" s="166"/>
      <c r="DH2098" s="166"/>
      <c r="DI2098" s="166"/>
      <c r="DJ2098" s="166"/>
      <c r="DK2098" s="166"/>
    </row>
    <row r="2099" spans="1:115" x14ac:dyDescent="0.3">
      <c r="A2099" s="113">
        <f t="shared" si="64"/>
        <v>2090</v>
      </c>
      <c r="B2099" s="114"/>
      <c r="C2099" s="115"/>
      <c r="D2099" s="116"/>
      <c r="E2099" s="117"/>
      <c r="F2099" s="116"/>
      <c r="G2099" s="105" t="str">
        <f t="shared" si="65"/>
        <v/>
      </c>
      <c r="H2099" s="122"/>
      <c r="I2099" s="122"/>
      <c r="J2099" s="165"/>
      <c r="K2099" s="122"/>
      <c r="L2099" s="120"/>
      <c r="M2099" s="120"/>
      <c r="N2099" s="123"/>
      <c r="O2099" s="109"/>
      <c r="P2099" s="166"/>
      <c r="Q2099" s="166"/>
      <c r="R2099" s="166"/>
      <c r="S2099" s="166"/>
      <c r="T2099" s="166"/>
      <c r="U2099" s="166"/>
      <c r="V2099" s="166"/>
      <c r="W2099" s="166"/>
      <c r="X2099" s="166"/>
      <c r="Y2099" s="166"/>
      <c r="Z2099" s="166"/>
      <c r="AA2099" s="166"/>
      <c r="AB2099" s="166"/>
      <c r="AC2099" s="166"/>
      <c r="AD2099" s="166"/>
      <c r="AE2099" s="166"/>
      <c r="AF2099" s="166"/>
      <c r="AG2099" s="166"/>
      <c r="AH2099" s="166"/>
      <c r="AI2099" s="166"/>
      <c r="AJ2099" s="166"/>
      <c r="AK2099" s="166"/>
      <c r="AL2099" s="166"/>
      <c r="AM2099" s="166"/>
      <c r="AN2099" s="166"/>
      <c r="AO2099" s="166"/>
      <c r="AP2099" s="166"/>
      <c r="AQ2099" s="166"/>
      <c r="AR2099" s="166"/>
      <c r="AS2099" s="166"/>
      <c r="AT2099" s="166"/>
      <c r="AU2099" s="166"/>
      <c r="AV2099" s="166"/>
      <c r="AW2099" s="166"/>
      <c r="AX2099" s="166"/>
      <c r="AY2099" s="166"/>
      <c r="AZ2099" s="166"/>
      <c r="BA2099" s="166"/>
      <c r="BB2099" s="166"/>
      <c r="BC2099" s="166"/>
      <c r="BD2099" s="166"/>
      <c r="BE2099" s="166"/>
      <c r="BF2099" s="166"/>
      <c r="BG2099" s="166"/>
      <c r="BH2099" s="166"/>
      <c r="BI2099" s="166"/>
      <c r="BJ2099" s="166"/>
      <c r="BK2099" s="166"/>
      <c r="BL2099" s="166"/>
      <c r="BM2099" s="166"/>
      <c r="BN2099" s="166"/>
      <c r="BO2099" s="166"/>
      <c r="BP2099" s="166"/>
      <c r="BQ2099" s="166"/>
      <c r="BR2099" s="166"/>
      <c r="BS2099" s="166"/>
      <c r="BT2099" s="166"/>
      <c r="BU2099" s="166"/>
      <c r="BV2099" s="166"/>
      <c r="BW2099" s="166"/>
      <c r="BX2099" s="166"/>
      <c r="BY2099" s="166"/>
      <c r="BZ2099" s="166"/>
      <c r="CA2099" s="166"/>
      <c r="CB2099" s="166"/>
      <c r="CC2099" s="166"/>
      <c r="CD2099" s="166"/>
      <c r="CE2099" s="166"/>
      <c r="CF2099" s="166"/>
      <c r="CG2099" s="166"/>
      <c r="CH2099" s="166"/>
      <c r="CI2099" s="166"/>
      <c r="CJ2099" s="166"/>
      <c r="CK2099" s="166"/>
      <c r="CL2099" s="166"/>
      <c r="CM2099" s="166"/>
      <c r="CN2099" s="166"/>
      <c r="CO2099" s="166"/>
      <c r="CP2099" s="166"/>
      <c r="CQ2099" s="166"/>
      <c r="CR2099" s="166"/>
      <c r="CS2099" s="166"/>
      <c r="CT2099" s="166"/>
      <c r="CU2099" s="166"/>
      <c r="CV2099" s="166"/>
      <c r="CW2099" s="166"/>
      <c r="CX2099" s="166"/>
      <c r="CY2099" s="166"/>
      <c r="CZ2099" s="166"/>
      <c r="DA2099" s="166"/>
      <c r="DB2099" s="166"/>
      <c r="DC2099" s="166"/>
      <c r="DD2099" s="166"/>
      <c r="DE2099" s="166"/>
      <c r="DF2099" s="166"/>
      <c r="DG2099" s="166"/>
      <c r="DH2099" s="166"/>
      <c r="DI2099" s="166"/>
      <c r="DJ2099" s="166"/>
      <c r="DK2099" s="166"/>
    </row>
    <row r="2100" spans="1:115" x14ac:dyDescent="0.3">
      <c r="A2100" s="113">
        <f t="shared" si="64"/>
        <v>2091</v>
      </c>
      <c r="B2100" s="114"/>
      <c r="C2100" s="115"/>
      <c r="D2100" s="116"/>
      <c r="E2100" s="117"/>
      <c r="F2100" s="116"/>
      <c r="G2100" s="105" t="str">
        <f t="shared" si="65"/>
        <v/>
      </c>
      <c r="H2100" s="122"/>
      <c r="I2100" s="122"/>
      <c r="J2100" s="165"/>
      <c r="K2100" s="122"/>
      <c r="L2100" s="120"/>
      <c r="M2100" s="120"/>
      <c r="N2100" s="123"/>
      <c r="O2100" s="122"/>
      <c r="P2100" s="166"/>
      <c r="Q2100" s="166"/>
      <c r="R2100" s="166"/>
      <c r="S2100" s="166"/>
      <c r="T2100" s="166"/>
      <c r="U2100" s="166"/>
      <c r="V2100" s="166"/>
      <c r="W2100" s="166"/>
      <c r="X2100" s="166"/>
      <c r="Y2100" s="166"/>
      <c r="Z2100" s="166"/>
      <c r="AA2100" s="166"/>
      <c r="AB2100" s="166"/>
      <c r="AC2100" s="166"/>
      <c r="AD2100" s="166"/>
      <c r="AE2100" s="166"/>
      <c r="AF2100" s="166"/>
      <c r="AG2100" s="166"/>
      <c r="AH2100" s="166"/>
      <c r="AI2100" s="166"/>
      <c r="AJ2100" s="166"/>
      <c r="AK2100" s="166"/>
      <c r="AL2100" s="166"/>
      <c r="AM2100" s="166"/>
      <c r="AN2100" s="166"/>
      <c r="AO2100" s="166"/>
      <c r="AP2100" s="166"/>
      <c r="AQ2100" s="166"/>
      <c r="AR2100" s="166"/>
      <c r="AS2100" s="166"/>
      <c r="AT2100" s="166"/>
      <c r="AU2100" s="166"/>
      <c r="AV2100" s="166"/>
      <c r="AW2100" s="166"/>
      <c r="AX2100" s="166"/>
      <c r="AY2100" s="166"/>
      <c r="AZ2100" s="166"/>
      <c r="BA2100" s="166"/>
      <c r="BB2100" s="166"/>
      <c r="BC2100" s="166"/>
      <c r="BD2100" s="166"/>
      <c r="BE2100" s="166"/>
      <c r="BF2100" s="166"/>
      <c r="BG2100" s="166"/>
      <c r="BH2100" s="166"/>
      <c r="BI2100" s="166"/>
      <c r="BJ2100" s="166"/>
      <c r="BK2100" s="166"/>
      <c r="BL2100" s="166"/>
      <c r="BM2100" s="166"/>
      <c r="BN2100" s="166"/>
      <c r="BO2100" s="166"/>
      <c r="BP2100" s="166"/>
      <c r="BQ2100" s="166"/>
      <c r="BR2100" s="166"/>
      <c r="BS2100" s="166"/>
      <c r="BT2100" s="166"/>
      <c r="BU2100" s="166"/>
      <c r="BV2100" s="166"/>
      <c r="BW2100" s="166"/>
      <c r="BX2100" s="166"/>
      <c r="BY2100" s="166"/>
      <c r="BZ2100" s="166"/>
      <c r="CA2100" s="166"/>
      <c r="CB2100" s="166"/>
      <c r="CC2100" s="166"/>
      <c r="CD2100" s="166"/>
      <c r="CE2100" s="166"/>
      <c r="CF2100" s="166"/>
      <c r="CG2100" s="166"/>
      <c r="CH2100" s="166"/>
      <c r="CI2100" s="166"/>
      <c r="CJ2100" s="166"/>
      <c r="CK2100" s="166"/>
      <c r="CL2100" s="166"/>
      <c r="CM2100" s="166"/>
      <c r="CN2100" s="166"/>
      <c r="CO2100" s="166"/>
      <c r="CP2100" s="166"/>
      <c r="CQ2100" s="166"/>
      <c r="CR2100" s="166"/>
      <c r="CS2100" s="166"/>
      <c r="CT2100" s="166"/>
      <c r="CU2100" s="166"/>
      <c r="CV2100" s="166"/>
      <c r="CW2100" s="166"/>
      <c r="CX2100" s="166"/>
      <c r="CY2100" s="166"/>
      <c r="CZ2100" s="166"/>
      <c r="DA2100" s="166"/>
      <c r="DB2100" s="166"/>
      <c r="DC2100" s="166"/>
      <c r="DD2100" s="166"/>
      <c r="DE2100" s="166"/>
      <c r="DF2100" s="166"/>
      <c r="DG2100" s="166"/>
      <c r="DH2100" s="166"/>
      <c r="DI2100" s="166"/>
      <c r="DJ2100" s="166"/>
      <c r="DK2100" s="166"/>
    </row>
    <row r="2101" spans="1:115" x14ac:dyDescent="0.3">
      <c r="A2101" s="113">
        <f t="shared" si="64"/>
        <v>2092</v>
      </c>
      <c r="B2101" s="114"/>
      <c r="C2101" s="115"/>
      <c r="D2101" s="116"/>
      <c r="E2101" s="117"/>
      <c r="F2101" s="116"/>
      <c r="G2101" s="105" t="str">
        <f t="shared" si="65"/>
        <v/>
      </c>
      <c r="H2101" s="122"/>
      <c r="I2101" s="122"/>
      <c r="J2101" s="165"/>
      <c r="K2101" s="122"/>
      <c r="L2101" s="120"/>
      <c r="M2101" s="120"/>
      <c r="N2101" s="123"/>
      <c r="O2101" s="109"/>
      <c r="P2101" s="166"/>
      <c r="Q2101" s="166"/>
      <c r="R2101" s="166"/>
      <c r="S2101" s="166"/>
      <c r="T2101" s="166"/>
      <c r="U2101" s="166"/>
      <c r="V2101" s="166"/>
      <c r="W2101" s="166"/>
      <c r="X2101" s="166"/>
      <c r="Y2101" s="166"/>
      <c r="Z2101" s="166"/>
      <c r="AA2101" s="166"/>
      <c r="AB2101" s="166"/>
      <c r="AC2101" s="166"/>
      <c r="AD2101" s="166"/>
      <c r="AE2101" s="166"/>
      <c r="AF2101" s="166"/>
      <c r="AG2101" s="166"/>
      <c r="AH2101" s="166"/>
      <c r="AI2101" s="166"/>
      <c r="AJ2101" s="166"/>
      <c r="AK2101" s="166"/>
      <c r="AL2101" s="166"/>
      <c r="AM2101" s="166"/>
      <c r="AN2101" s="166"/>
      <c r="AO2101" s="166"/>
      <c r="AP2101" s="166"/>
      <c r="AQ2101" s="166"/>
      <c r="AR2101" s="166"/>
      <c r="AS2101" s="166"/>
      <c r="AT2101" s="166"/>
      <c r="AU2101" s="166"/>
      <c r="AV2101" s="166"/>
      <c r="AW2101" s="166"/>
      <c r="AX2101" s="166"/>
      <c r="AY2101" s="166"/>
      <c r="AZ2101" s="166"/>
      <c r="BA2101" s="166"/>
      <c r="BB2101" s="166"/>
      <c r="BC2101" s="166"/>
      <c r="BD2101" s="166"/>
      <c r="BE2101" s="166"/>
      <c r="BF2101" s="166"/>
      <c r="BG2101" s="166"/>
      <c r="BH2101" s="166"/>
      <c r="BI2101" s="166"/>
      <c r="BJ2101" s="166"/>
      <c r="BK2101" s="166"/>
      <c r="BL2101" s="166"/>
      <c r="BM2101" s="166"/>
      <c r="BN2101" s="166"/>
      <c r="BO2101" s="166"/>
      <c r="BP2101" s="166"/>
      <c r="BQ2101" s="166"/>
      <c r="BR2101" s="166"/>
      <c r="BS2101" s="166"/>
      <c r="BT2101" s="166"/>
      <c r="BU2101" s="166"/>
      <c r="BV2101" s="166"/>
      <c r="BW2101" s="166"/>
      <c r="BX2101" s="166"/>
      <c r="BY2101" s="166"/>
      <c r="BZ2101" s="166"/>
      <c r="CA2101" s="166"/>
      <c r="CB2101" s="166"/>
      <c r="CC2101" s="166"/>
      <c r="CD2101" s="166"/>
      <c r="CE2101" s="166"/>
      <c r="CF2101" s="166"/>
      <c r="CG2101" s="166"/>
      <c r="CH2101" s="166"/>
      <c r="CI2101" s="166"/>
      <c r="CJ2101" s="166"/>
      <c r="CK2101" s="166"/>
      <c r="CL2101" s="166"/>
      <c r="CM2101" s="166"/>
      <c r="CN2101" s="166"/>
      <c r="CO2101" s="166"/>
      <c r="CP2101" s="166"/>
      <c r="CQ2101" s="166"/>
      <c r="CR2101" s="166"/>
      <c r="CS2101" s="166"/>
      <c r="CT2101" s="166"/>
      <c r="CU2101" s="166"/>
      <c r="CV2101" s="166"/>
      <c r="CW2101" s="166"/>
      <c r="CX2101" s="166"/>
      <c r="CY2101" s="166"/>
      <c r="CZ2101" s="166"/>
      <c r="DA2101" s="166"/>
      <c r="DB2101" s="166"/>
      <c r="DC2101" s="166"/>
      <c r="DD2101" s="166"/>
      <c r="DE2101" s="166"/>
      <c r="DF2101" s="166"/>
      <c r="DG2101" s="166"/>
      <c r="DH2101" s="166"/>
      <c r="DI2101" s="166"/>
      <c r="DJ2101" s="166"/>
      <c r="DK2101" s="166"/>
    </row>
    <row r="2102" spans="1:115" x14ac:dyDescent="0.3">
      <c r="A2102" s="113">
        <f t="shared" si="64"/>
        <v>2093</v>
      </c>
      <c r="B2102" s="114"/>
      <c r="C2102" s="115"/>
      <c r="D2102" s="116"/>
      <c r="E2102" s="117"/>
      <c r="F2102" s="116"/>
      <c r="G2102" s="105" t="str">
        <f t="shared" si="65"/>
        <v/>
      </c>
      <c r="H2102" s="122"/>
      <c r="I2102" s="122"/>
      <c r="J2102" s="165"/>
      <c r="K2102" s="122"/>
      <c r="L2102" s="120"/>
      <c r="M2102" s="120"/>
      <c r="N2102" s="123"/>
      <c r="O2102" s="122"/>
      <c r="P2102" s="166"/>
      <c r="Q2102" s="166"/>
      <c r="R2102" s="166"/>
      <c r="S2102" s="166"/>
      <c r="T2102" s="166"/>
      <c r="U2102" s="166"/>
      <c r="V2102" s="166"/>
      <c r="W2102" s="166"/>
      <c r="X2102" s="166"/>
      <c r="Y2102" s="166"/>
      <c r="Z2102" s="166"/>
      <c r="AA2102" s="166"/>
      <c r="AB2102" s="166"/>
      <c r="AC2102" s="166"/>
      <c r="AD2102" s="166"/>
      <c r="AE2102" s="166"/>
      <c r="AF2102" s="166"/>
      <c r="AG2102" s="166"/>
      <c r="AH2102" s="166"/>
      <c r="AI2102" s="166"/>
      <c r="AJ2102" s="166"/>
      <c r="AK2102" s="166"/>
      <c r="AL2102" s="166"/>
      <c r="AM2102" s="166"/>
      <c r="AN2102" s="166"/>
      <c r="AO2102" s="166"/>
      <c r="AP2102" s="166"/>
      <c r="AQ2102" s="166"/>
      <c r="AR2102" s="166"/>
      <c r="AS2102" s="166"/>
      <c r="AT2102" s="166"/>
      <c r="AU2102" s="166"/>
      <c r="AV2102" s="166"/>
      <c r="AW2102" s="166"/>
      <c r="AX2102" s="166"/>
      <c r="AY2102" s="166"/>
      <c r="AZ2102" s="166"/>
      <c r="BA2102" s="166"/>
      <c r="BB2102" s="166"/>
      <c r="BC2102" s="166"/>
      <c r="BD2102" s="166"/>
      <c r="BE2102" s="166"/>
      <c r="BF2102" s="166"/>
      <c r="BG2102" s="166"/>
      <c r="BH2102" s="166"/>
      <c r="BI2102" s="166"/>
      <c r="BJ2102" s="166"/>
      <c r="BK2102" s="166"/>
      <c r="BL2102" s="166"/>
      <c r="BM2102" s="166"/>
      <c r="BN2102" s="166"/>
      <c r="BO2102" s="166"/>
      <c r="BP2102" s="166"/>
      <c r="BQ2102" s="166"/>
      <c r="BR2102" s="166"/>
      <c r="BS2102" s="166"/>
      <c r="BT2102" s="166"/>
      <c r="BU2102" s="166"/>
      <c r="BV2102" s="166"/>
      <c r="BW2102" s="166"/>
      <c r="BX2102" s="166"/>
      <c r="BY2102" s="166"/>
      <c r="BZ2102" s="166"/>
      <c r="CA2102" s="166"/>
      <c r="CB2102" s="166"/>
      <c r="CC2102" s="166"/>
      <c r="CD2102" s="166"/>
      <c r="CE2102" s="166"/>
      <c r="CF2102" s="166"/>
      <c r="CG2102" s="166"/>
      <c r="CH2102" s="166"/>
      <c r="CI2102" s="166"/>
      <c r="CJ2102" s="166"/>
      <c r="CK2102" s="166"/>
      <c r="CL2102" s="166"/>
      <c r="CM2102" s="166"/>
      <c r="CN2102" s="166"/>
      <c r="CO2102" s="166"/>
      <c r="CP2102" s="166"/>
      <c r="CQ2102" s="166"/>
      <c r="CR2102" s="166"/>
      <c r="CS2102" s="166"/>
      <c r="CT2102" s="166"/>
      <c r="CU2102" s="166"/>
      <c r="CV2102" s="166"/>
      <c r="CW2102" s="166"/>
      <c r="CX2102" s="166"/>
      <c r="CY2102" s="166"/>
      <c r="CZ2102" s="166"/>
      <c r="DA2102" s="166"/>
      <c r="DB2102" s="166"/>
      <c r="DC2102" s="166"/>
      <c r="DD2102" s="166"/>
      <c r="DE2102" s="166"/>
      <c r="DF2102" s="166"/>
      <c r="DG2102" s="166"/>
      <c r="DH2102" s="166"/>
      <c r="DI2102" s="166"/>
      <c r="DJ2102" s="166"/>
      <c r="DK2102" s="166"/>
    </row>
    <row r="2103" spans="1:115" x14ac:dyDescent="0.3">
      <c r="A2103" s="113">
        <f t="shared" si="64"/>
        <v>2094</v>
      </c>
      <c r="B2103" s="114"/>
      <c r="C2103" s="115"/>
      <c r="D2103" s="116"/>
      <c r="E2103" s="117"/>
      <c r="F2103" s="116"/>
      <c r="G2103" s="105" t="str">
        <f t="shared" si="65"/>
        <v/>
      </c>
      <c r="H2103" s="122"/>
      <c r="I2103" s="122"/>
      <c r="J2103" s="165"/>
      <c r="K2103" s="122"/>
      <c r="L2103" s="120"/>
      <c r="M2103" s="120"/>
      <c r="N2103" s="123"/>
      <c r="O2103" s="122"/>
      <c r="P2103" s="166"/>
      <c r="Q2103" s="166"/>
      <c r="R2103" s="166"/>
      <c r="S2103" s="166"/>
      <c r="T2103" s="166"/>
      <c r="U2103" s="166"/>
      <c r="V2103" s="166"/>
      <c r="W2103" s="166"/>
      <c r="X2103" s="166"/>
      <c r="Y2103" s="166"/>
      <c r="Z2103" s="166"/>
      <c r="AA2103" s="166"/>
      <c r="AB2103" s="166"/>
      <c r="AC2103" s="166"/>
      <c r="AD2103" s="166"/>
      <c r="AE2103" s="166"/>
      <c r="AF2103" s="166"/>
      <c r="AG2103" s="166"/>
      <c r="AH2103" s="166"/>
      <c r="AI2103" s="166"/>
      <c r="AJ2103" s="166"/>
      <c r="AK2103" s="166"/>
      <c r="AL2103" s="166"/>
      <c r="AM2103" s="166"/>
      <c r="AN2103" s="166"/>
      <c r="AO2103" s="166"/>
      <c r="AP2103" s="166"/>
      <c r="AQ2103" s="166"/>
      <c r="AR2103" s="166"/>
      <c r="AS2103" s="166"/>
      <c r="AT2103" s="166"/>
      <c r="AU2103" s="166"/>
      <c r="AV2103" s="166"/>
      <c r="AW2103" s="166"/>
      <c r="AX2103" s="166"/>
      <c r="AY2103" s="166"/>
      <c r="AZ2103" s="166"/>
      <c r="BA2103" s="166"/>
      <c r="BB2103" s="166"/>
      <c r="BC2103" s="166"/>
      <c r="BD2103" s="166"/>
      <c r="BE2103" s="166"/>
      <c r="BF2103" s="166"/>
      <c r="BG2103" s="166"/>
      <c r="BH2103" s="166"/>
      <c r="BI2103" s="166"/>
      <c r="BJ2103" s="166"/>
      <c r="BK2103" s="166"/>
      <c r="BL2103" s="166"/>
      <c r="BM2103" s="166"/>
      <c r="BN2103" s="166"/>
      <c r="BO2103" s="166"/>
      <c r="BP2103" s="166"/>
      <c r="BQ2103" s="166"/>
      <c r="BR2103" s="166"/>
      <c r="BS2103" s="166"/>
      <c r="BT2103" s="166"/>
      <c r="BU2103" s="166"/>
      <c r="BV2103" s="166"/>
      <c r="BW2103" s="166"/>
      <c r="BX2103" s="166"/>
      <c r="BY2103" s="166"/>
      <c r="BZ2103" s="166"/>
      <c r="CA2103" s="166"/>
      <c r="CB2103" s="166"/>
      <c r="CC2103" s="166"/>
      <c r="CD2103" s="166"/>
      <c r="CE2103" s="166"/>
      <c r="CF2103" s="166"/>
      <c r="CG2103" s="166"/>
      <c r="CH2103" s="166"/>
      <c r="CI2103" s="166"/>
      <c r="CJ2103" s="166"/>
      <c r="CK2103" s="166"/>
      <c r="CL2103" s="166"/>
      <c r="CM2103" s="166"/>
      <c r="CN2103" s="166"/>
      <c r="CO2103" s="166"/>
      <c r="CP2103" s="166"/>
      <c r="CQ2103" s="166"/>
      <c r="CR2103" s="166"/>
      <c r="CS2103" s="166"/>
      <c r="CT2103" s="166"/>
      <c r="CU2103" s="166"/>
      <c r="CV2103" s="166"/>
      <c r="CW2103" s="166"/>
      <c r="CX2103" s="166"/>
      <c r="CY2103" s="166"/>
      <c r="CZ2103" s="166"/>
      <c r="DA2103" s="166"/>
      <c r="DB2103" s="166"/>
      <c r="DC2103" s="166"/>
      <c r="DD2103" s="166"/>
      <c r="DE2103" s="166"/>
      <c r="DF2103" s="166"/>
      <c r="DG2103" s="166"/>
      <c r="DH2103" s="166"/>
      <c r="DI2103" s="166"/>
      <c r="DJ2103" s="166"/>
      <c r="DK2103" s="166"/>
    </row>
    <row r="2104" spans="1:115" x14ac:dyDescent="0.3">
      <c r="A2104" s="113">
        <f t="shared" si="64"/>
        <v>2095</v>
      </c>
      <c r="B2104" s="114"/>
      <c r="C2104" s="115"/>
      <c r="D2104" s="116"/>
      <c r="E2104" s="117"/>
      <c r="F2104" s="116"/>
      <c r="G2104" s="105" t="str">
        <f t="shared" si="65"/>
        <v/>
      </c>
      <c r="H2104" s="122"/>
      <c r="I2104" s="122"/>
      <c r="J2104" s="165"/>
      <c r="K2104" s="122"/>
      <c r="L2104" s="120"/>
      <c r="M2104" s="120"/>
      <c r="N2104" s="123"/>
      <c r="O2104" s="109"/>
      <c r="P2104" s="166"/>
      <c r="Q2104" s="166"/>
      <c r="R2104" s="166"/>
      <c r="S2104" s="166"/>
      <c r="T2104" s="166"/>
      <c r="U2104" s="166"/>
      <c r="V2104" s="166"/>
      <c r="W2104" s="166"/>
      <c r="X2104" s="166"/>
      <c r="Y2104" s="166"/>
      <c r="Z2104" s="166"/>
      <c r="AA2104" s="166"/>
      <c r="AB2104" s="166"/>
      <c r="AC2104" s="166"/>
      <c r="AD2104" s="166"/>
      <c r="AE2104" s="166"/>
      <c r="AF2104" s="166"/>
      <c r="AG2104" s="166"/>
      <c r="AH2104" s="166"/>
      <c r="AI2104" s="166"/>
      <c r="AJ2104" s="166"/>
      <c r="AK2104" s="166"/>
      <c r="AL2104" s="166"/>
      <c r="AM2104" s="166"/>
      <c r="AN2104" s="166"/>
      <c r="AO2104" s="166"/>
      <c r="AP2104" s="166"/>
      <c r="AQ2104" s="166"/>
      <c r="AR2104" s="166"/>
      <c r="AS2104" s="166"/>
      <c r="AT2104" s="166"/>
      <c r="AU2104" s="166"/>
      <c r="AV2104" s="166"/>
      <c r="AW2104" s="166"/>
      <c r="AX2104" s="166"/>
      <c r="AY2104" s="166"/>
      <c r="AZ2104" s="166"/>
      <c r="BA2104" s="166"/>
      <c r="BB2104" s="166"/>
      <c r="BC2104" s="166"/>
      <c r="BD2104" s="166"/>
      <c r="BE2104" s="166"/>
      <c r="BF2104" s="166"/>
      <c r="BG2104" s="166"/>
      <c r="BH2104" s="166"/>
      <c r="BI2104" s="166"/>
      <c r="BJ2104" s="166"/>
      <c r="BK2104" s="166"/>
      <c r="BL2104" s="166"/>
      <c r="BM2104" s="166"/>
      <c r="BN2104" s="166"/>
      <c r="BO2104" s="166"/>
      <c r="BP2104" s="166"/>
      <c r="BQ2104" s="166"/>
      <c r="BR2104" s="166"/>
      <c r="BS2104" s="166"/>
      <c r="BT2104" s="166"/>
      <c r="BU2104" s="166"/>
      <c r="BV2104" s="166"/>
      <c r="BW2104" s="166"/>
      <c r="BX2104" s="166"/>
      <c r="BY2104" s="166"/>
      <c r="BZ2104" s="166"/>
      <c r="CA2104" s="166"/>
      <c r="CB2104" s="166"/>
      <c r="CC2104" s="166"/>
      <c r="CD2104" s="166"/>
      <c r="CE2104" s="166"/>
      <c r="CF2104" s="166"/>
      <c r="CG2104" s="166"/>
      <c r="CH2104" s="166"/>
      <c r="CI2104" s="166"/>
      <c r="CJ2104" s="166"/>
      <c r="CK2104" s="166"/>
      <c r="CL2104" s="166"/>
      <c r="CM2104" s="166"/>
      <c r="CN2104" s="166"/>
      <c r="CO2104" s="166"/>
      <c r="CP2104" s="166"/>
      <c r="CQ2104" s="166"/>
      <c r="CR2104" s="166"/>
      <c r="CS2104" s="166"/>
      <c r="CT2104" s="166"/>
      <c r="CU2104" s="166"/>
      <c r="CV2104" s="166"/>
      <c r="CW2104" s="166"/>
      <c r="CX2104" s="166"/>
      <c r="CY2104" s="166"/>
      <c r="CZ2104" s="166"/>
      <c r="DA2104" s="166"/>
      <c r="DB2104" s="166"/>
      <c r="DC2104" s="166"/>
      <c r="DD2104" s="166"/>
      <c r="DE2104" s="166"/>
      <c r="DF2104" s="166"/>
      <c r="DG2104" s="166"/>
      <c r="DH2104" s="166"/>
      <c r="DI2104" s="166"/>
      <c r="DJ2104" s="166"/>
      <c r="DK2104" s="166"/>
    </row>
    <row r="2105" spans="1:115" x14ac:dyDescent="0.3">
      <c r="A2105" s="113">
        <f t="shared" si="64"/>
        <v>2096</v>
      </c>
      <c r="B2105" s="114"/>
      <c r="C2105" s="115"/>
      <c r="D2105" s="116"/>
      <c r="E2105" s="117"/>
      <c r="F2105" s="116"/>
      <c r="G2105" s="105" t="str">
        <f t="shared" si="65"/>
        <v/>
      </c>
      <c r="H2105" s="122"/>
      <c r="I2105" s="122"/>
      <c r="J2105" s="165"/>
      <c r="K2105" s="122"/>
      <c r="L2105" s="120"/>
      <c r="M2105" s="120"/>
      <c r="N2105" s="123"/>
      <c r="O2105" s="109"/>
      <c r="P2105" s="166"/>
      <c r="Q2105" s="166"/>
      <c r="R2105" s="166"/>
      <c r="S2105" s="166"/>
      <c r="T2105" s="166"/>
      <c r="U2105" s="166"/>
      <c r="V2105" s="166"/>
      <c r="W2105" s="166"/>
      <c r="X2105" s="166"/>
      <c r="Y2105" s="166"/>
      <c r="Z2105" s="166"/>
      <c r="AA2105" s="166"/>
      <c r="AB2105" s="166"/>
      <c r="AC2105" s="166"/>
      <c r="AD2105" s="166"/>
      <c r="AE2105" s="166"/>
      <c r="AF2105" s="166"/>
      <c r="AG2105" s="166"/>
      <c r="AH2105" s="166"/>
      <c r="AI2105" s="166"/>
      <c r="AJ2105" s="166"/>
      <c r="AK2105" s="166"/>
      <c r="AL2105" s="166"/>
      <c r="AM2105" s="166"/>
      <c r="AN2105" s="166"/>
      <c r="AO2105" s="166"/>
      <c r="AP2105" s="166"/>
      <c r="AQ2105" s="166"/>
      <c r="AR2105" s="166"/>
      <c r="AS2105" s="166"/>
      <c r="AT2105" s="166"/>
      <c r="AU2105" s="166"/>
      <c r="AV2105" s="166"/>
      <c r="AW2105" s="166"/>
      <c r="AX2105" s="166"/>
      <c r="AY2105" s="166"/>
      <c r="AZ2105" s="166"/>
      <c r="BA2105" s="166"/>
      <c r="BB2105" s="166"/>
      <c r="BC2105" s="166"/>
      <c r="BD2105" s="166"/>
      <c r="BE2105" s="166"/>
      <c r="BF2105" s="166"/>
      <c r="BG2105" s="166"/>
      <c r="BH2105" s="166"/>
      <c r="BI2105" s="166"/>
      <c r="BJ2105" s="166"/>
      <c r="BK2105" s="166"/>
      <c r="BL2105" s="166"/>
      <c r="BM2105" s="166"/>
      <c r="BN2105" s="166"/>
      <c r="BO2105" s="166"/>
      <c r="BP2105" s="166"/>
      <c r="BQ2105" s="166"/>
      <c r="BR2105" s="166"/>
      <c r="BS2105" s="166"/>
      <c r="BT2105" s="166"/>
      <c r="BU2105" s="166"/>
      <c r="BV2105" s="166"/>
      <c r="BW2105" s="166"/>
      <c r="BX2105" s="166"/>
      <c r="BY2105" s="166"/>
      <c r="BZ2105" s="166"/>
      <c r="CA2105" s="166"/>
      <c r="CB2105" s="166"/>
      <c r="CC2105" s="166"/>
      <c r="CD2105" s="166"/>
      <c r="CE2105" s="166"/>
      <c r="CF2105" s="166"/>
      <c r="CG2105" s="166"/>
      <c r="CH2105" s="166"/>
      <c r="CI2105" s="166"/>
      <c r="CJ2105" s="166"/>
      <c r="CK2105" s="166"/>
      <c r="CL2105" s="166"/>
      <c r="CM2105" s="166"/>
      <c r="CN2105" s="166"/>
      <c r="CO2105" s="166"/>
      <c r="CP2105" s="166"/>
      <c r="CQ2105" s="166"/>
      <c r="CR2105" s="166"/>
      <c r="CS2105" s="166"/>
      <c r="CT2105" s="166"/>
      <c r="CU2105" s="166"/>
      <c r="CV2105" s="166"/>
      <c r="CW2105" s="166"/>
      <c r="CX2105" s="166"/>
      <c r="CY2105" s="166"/>
      <c r="CZ2105" s="166"/>
      <c r="DA2105" s="166"/>
      <c r="DB2105" s="166"/>
      <c r="DC2105" s="166"/>
      <c r="DD2105" s="166"/>
      <c r="DE2105" s="166"/>
      <c r="DF2105" s="166"/>
      <c r="DG2105" s="166"/>
      <c r="DH2105" s="166"/>
      <c r="DI2105" s="166"/>
      <c r="DJ2105" s="166"/>
      <c r="DK2105" s="166"/>
    </row>
    <row r="2106" spans="1:115" x14ac:dyDescent="0.3">
      <c r="A2106" s="113">
        <f t="shared" si="64"/>
        <v>2097</v>
      </c>
      <c r="B2106" s="114"/>
      <c r="C2106" s="115"/>
      <c r="D2106" s="116"/>
      <c r="E2106" s="117"/>
      <c r="F2106" s="116"/>
      <c r="G2106" s="105" t="str">
        <f t="shared" si="65"/>
        <v/>
      </c>
      <c r="H2106" s="122"/>
      <c r="I2106" s="122"/>
      <c r="J2106" s="165"/>
      <c r="K2106" s="122"/>
      <c r="L2106" s="120"/>
      <c r="M2106" s="120"/>
      <c r="N2106" s="123"/>
      <c r="O2106" s="109"/>
      <c r="P2106" s="166"/>
      <c r="Q2106" s="166"/>
      <c r="R2106" s="166"/>
      <c r="S2106" s="166"/>
      <c r="T2106" s="166"/>
      <c r="U2106" s="166"/>
      <c r="V2106" s="166"/>
      <c r="W2106" s="166"/>
      <c r="X2106" s="166"/>
      <c r="Y2106" s="166"/>
      <c r="Z2106" s="166"/>
      <c r="AA2106" s="166"/>
      <c r="AB2106" s="166"/>
      <c r="AC2106" s="166"/>
      <c r="AD2106" s="166"/>
      <c r="AE2106" s="166"/>
      <c r="AF2106" s="166"/>
      <c r="AG2106" s="166"/>
      <c r="AH2106" s="166"/>
      <c r="AI2106" s="166"/>
      <c r="AJ2106" s="166"/>
      <c r="AK2106" s="166"/>
      <c r="AL2106" s="166"/>
      <c r="AM2106" s="166"/>
      <c r="AN2106" s="166"/>
      <c r="AO2106" s="166"/>
      <c r="AP2106" s="166"/>
      <c r="AQ2106" s="166"/>
      <c r="AR2106" s="166"/>
      <c r="AS2106" s="166"/>
      <c r="AT2106" s="166"/>
      <c r="AU2106" s="166"/>
      <c r="AV2106" s="166"/>
      <c r="AW2106" s="166"/>
      <c r="AX2106" s="166"/>
      <c r="AY2106" s="166"/>
      <c r="AZ2106" s="166"/>
      <c r="BA2106" s="166"/>
      <c r="BB2106" s="166"/>
      <c r="BC2106" s="166"/>
      <c r="BD2106" s="166"/>
      <c r="BE2106" s="166"/>
      <c r="BF2106" s="166"/>
      <c r="BG2106" s="166"/>
      <c r="BH2106" s="166"/>
      <c r="BI2106" s="166"/>
      <c r="BJ2106" s="166"/>
      <c r="BK2106" s="166"/>
      <c r="BL2106" s="166"/>
      <c r="BM2106" s="166"/>
      <c r="BN2106" s="166"/>
      <c r="BO2106" s="166"/>
      <c r="BP2106" s="166"/>
      <c r="BQ2106" s="166"/>
      <c r="BR2106" s="166"/>
      <c r="BS2106" s="166"/>
      <c r="BT2106" s="166"/>
      <c r="BU2106" s="166"/>
      <c r="BV2106" s="166"/>
      <c r="BW2106" s="166"/>
      <c r="BX2106" s="166"/>
      <c r="BY2106" s="166"/>
      <c r="BZ2106" s="166"/>
      <c r="CA2106" s="166"/>
      <c r="CB2106" s="166"/>
      <c r="CC2106" s="166"/>
      <c r="CD2106" s="166"/>
      <c r="CE2106" s="166"/>
      <c r="CF2106" s="166"/>
      <c r="CG2106" s="166"/>
      <c r="CH2106" s="166"/>
      <c r="CI2106" s="166"/>
      <c r="CJ2106" s="166"/>
      <c r="CK2106" s="166"/>
      <c r="CL2106" s="166"/>
      <c r="CM2106" s="166"/>
      <c r="CN2106" s="166"/>
      <c r="CO2106" s="166"/>
      <c r="CP2106" s="166"/>
      <c r="CQ2106" s="166"/>
      <c r="CR2106" s="166"/>
      <c r="CS2106" s="166"/>
      <c r="CT2106" s="166"/>
      <c r="CU2106" s="166"/>
      <c r="CV2106" s="166"/>
      <c r="CW2106" s="166"/>
      <c r="CX2106" s="166"/>
      <c r="CY2106" s="166"/>
      <c r="CZ2106" s="166"/>
      <c r="DA2106" s="166"/>
      <c r="DB2106" s="166"/>
      <c r="DC2106" s="166"/>
      <c r="DD2106" s="166"/>
      <c r="DE2106" s="166"/>
      <c r="DF2106" s="166"/>
      <c r="DG2106" s="166"/>
      <c r="DH2106" s="166"/>
      <c r="DI2106" s="166"/>
      <c r="DJ2106" s="166"/>
      <c r="DK2106" s="166"/>
    </row>
    <row r="2107" spans="1:115" x14ac:dyDescent="0.3">
      <c r="A2107" s="113">
        <f t="shared" si="64"/>
        <v>2098</v>
      </c>
      <c r="B2107" s="114"/>
      <c r="C2107" s="115"/>
      <c r="D2107" s="172"/>
      <c r="E2107" s="117"/>
      <c r="F2107" s="116"/>
      <c r="G2107" s="105" t="str">
        <f t="shared" si="65"/>
        <v/>
      </c>
      <c r="H2107" s="122"/>
      <c r="I2107" s="122"/>
      <c r="J2107" s="165"/>
      <c r="K2107" s="122"/>
      <c r="L2107" s="120"/>
      <c r="M2107" s="120"/>
      <c r="N2107" s="123"/>
      <c r="O2107" s="109"/>
      <c r="P2107" s="166"/>
      <c r="Q2107" s="166"/>
      <c r="R2107" s="166"/>
      <c r="S2107" s="166"/>
      <c r="T2107" s="166"/>
      <c r="U2107" s="166"/>
      <c r="V2107" s="166"/>
      <c r="W2107" s="166"/>
      <c r="X2107" s="166"/>
      <c r="Y2107" s="166"/>
      <c r="Z2107" s="166"/>
      <c r="AA2107" s="166"/>
      <c r="AB2107" s="166"/>
      <c r="AC2107" s="166"/>
      <c r="AD2107" s="166"/>
      <c r="AE2107" s="166"/>
      <c r="AF2107" s="166"/>
      <c r="AG2107" s="166"/>
      <c r="AH2107" s="166"/>
      <c r="AI2107" s="166"/>
      <c r="AJ2107" s="166"/>
      <c r="AK2107" s="166"/>
      <c r="AL2107" s="166"/>
      <c r="AM2107" s="166"/>
      <c r="AN2107" s="166"/>
      <c r="AO2107" s="166"/>
      <c r="AP2107" s="166"/>
      <c r="AQ2107" s="166"/>
      <c r="AR2107" s="166"/>
      <c r="AS2107" s="166"/>
      <c r="AT2107" s="166"/>
      <c r="AU2107" s="166"/>
      <c r="AV2107" s="166"/>
      <c r="AW2107" s="166"/>
      <c r="AX2107" s="166"/>
      <c r="AY2107" s="166"/>
      <c r="AZ2107" s="166"/>
      <c r="BA2107" s="166"/>
      <c r="BB2107" s="166"/>
      <c r="BC2107" s="166"/>
      <c r="BD2107" s="166"/>
      <c r="BE2107" s="166"/>
      <c r="BF2107" s="166"/>
      <c r="BG2107" s="166"/>
      <c r="BH2107" s="166"/>
      <c r="BI2107" s="166"/>
      <c r="BJ2107" s="166"/>
      <c r="BK2107" s="166"/>
      <c r="BL2107" s="166"/>
      <c r="BM2107" s="166"/>
      <c r="BN2107" s="166"/>
      <c r="BO2107" s="166"/>
      <c r="BP2107" s="166"/>
      <c r="BQ2107" s="166"/>
      <c r="BR2107" s="166"/>
      <c r="BS2107" s="166"/>
      <c r="BT2107" s="166"/>
      <c r="BU2107" s="166"/>
      <c r="BV2107" s="166"/>
      <c r="BW2107" s="166"/>
      <c r="BX2107" s="166"/>
      <c r="BY2107" s="166"/>
      <c r="BZ2107" s="166"/>
      <c r="CA2107" s="166"/>
      <c r="CB2107" s="166"/>
      <c r="CC2107" s="166"/>
      <c r="CD2107" s="166"/>
      <c r="CE2107" s="166"/>
      <c r="CF2107" s="166"/>
      <c r="CG2107" s="166"/>
      <c r="CH2107" s="166"/>
      <c r="CI2107" s="166"/>
      <c r="CJ2107" s="166"/>
      <c r="CK2107" s="166"/>
      <c r="CL2107" s="166"/>
      <c r="CM2107" s="166"/>
      <c r="CN2107" s="166"/>
      <c r="CO2107" s="166"/>
      <c r="CP2107" s="166"/>
      <c r="CQ2107" s="166"/>
      <c r="CR2107" s="166"/>
      <c r="CS2107" s="166"/>
      <c r="CT2107" s="166"/>
      <c r="CU2107" s="166"/>
      <c r="CV2107" s="166"/>
      <c r="CW2107" s="166"/>
      <c r="CX2107" s="166"/>
      <c r="CY2107" s="166"/>
      <c r="CZ2107" s="166"/>
      <c r="DA2107" s="166"/>
      <c r="DB2107" s="166"/>
      <c r="DC2107" s="166"/>
      <c r="DD2107" s="166"/>
      <c r="DE2107" s="166"/>
      <c r="DF2107" s="166"/>
      <c r="DG2107" s="166"/>
      <c r="DH2107" s="166"/>
      <c r="DI2107" s="166"/>
      <c r="DJ2107" s="166"/>
      <c r="DK2107" s="166"/>
    </row>
    <row r="2108" spans="1:115" x14ac:dyDescent="0.3">
      <c r="A2108" s="167">
        <f t="shared" si="64"/>
        <v>2099</v>
      </c>
      <c r="B2108" s="168"/>
      <c r="C2108" s="169"/>
      <c r="D2108" s="196"/>
      <c r="E2108" s="171"/>
      <c r="F2108" s="172"/>
      <c r="G2108" s="105" t="str">
        <f t="shared" si="65"/>
        <v/>
      </c>
      <c r="H2108" s="170"/>
      <c r="I2108" s="170"/>
      <c r="J2108" s="173"/>
      <c r="K2108" s="170"/>
      <c r="L2108" s="174"/>
      <c r="M2108" s="174"/>
      <c r="N2108" s="175"/>
      <c r="O2108" s="176"/>
      <c r="P2108" s="166"/>
      <c r="Q2108" s="166"/>
      <c r="R2108" s="166"/>
      <c r="S2108" s="166"/>
      <c r="T2108" s="166"/>
      <c r="U2108" s="166"/>
      <c r="V2108" s="166"/>
      <c r="W2108" s="166"/>
      <c r="X2108" s="166"/>
      <c r="Y2108" s="166"/>
      <c r="Z2108" s="166"/>
      <c r="AA2108" s="166"/>
      <c r="AB2108" s="166"/>
      <c r="AC2108" s="166"/>
      <c r="AD2108" s="166"/>
      <c r="AE2108" s="166"/>
      <c r="AF2108" s="166"/>
      <c r="AG2108" s="166"/>
      <c r="AH2108" s="166"/>
      <c r="AI2108" s="166"/>
      <c r="AJ2108" s="166"/>
      <c r="AK2108" s="166"/>
      <c r="AL2108" s="166"/>
      <c r="AM2108" s="166"/>
      <c r="AN2108" s="166"/>
      <c r="AO2108" s="166"/>
      <c r="AP2108" s="166"/>
      <c r="AQ2108" s="166"/>
      <c r="AR2108" s="166"/>
      <c r="AS2108" s="166"/>
      <c r="AT2108" s="166"/>
      <c r="AU2108" s="166"/>
      <c r="AV2108" s="166"/>
      <c r="AW2108" s="166"/>
      <c r="AX2108" s="166"/>
      <c r="AY2108" s="166"/>
      <c r="AZ2108" s="166"/>
      <c r="BA2108" s="166"/>
      <c r="BB2108" s="166"/>
      <c r="BC2108" s="166"/>
      <c r="BD2108" s="166"/>
      <c r="BE2108" s="166"/>
      <c r="BF2108" s="166"/>
      <c r="BG2108" s="166"/>
      <c r="BH2108" s="166"/>
      <c r="BI2108" s="166"/>
      <c r="BJ2108" s="166"/>
      <c r="BK2108" s="166"/>
      <c r="BL2108" s="166"/>
      <c r="BM2108" s="166"/>
      <c r="BN2108" s="166"/>
      <c r="BO2108" s="166"/>
      <c r="BP2108" s="166"/>
      <c r="BQ2108" s="166"/>
      <c r="BR2108" s="166"/>
      <c r="BS2108" s="166"/>
      <c r="BT2108" s="166"/>
      <c r="BU2108" s="166"/>
      <c r="BV2108" s="166"/>
      <c r="BW2108" s="166"/>
      <c r="BX2108" s="166"/>
      <c r="BY2108" s="166"/>
      <c r="BZ2108" s="166"/>
      <c r="CA2108" s="166"/>
      <c r="CB2108" s="166"/>
      <c r="CC2108" s="166"/>
      <c r="CD2108" s="166"/>
      <c r="CE2108" s="166"/>
      <c r="CF2108" s="166"/>
      <c r="CG2108" s="166"/>
      <c r="CH2108" s="166"/>
      <c r="CI2108" s="166"/>
      <c r="CJ2108" s="166"/>
      <c r="CK2108" s="166"/>
      <c r="CL2108" s="166"/>
      <c r="CM2108" s="166"/>
      <c r="CN2108" s="166"/>
      <c r="CO2108" s="166"/>
      <c r="CP2108" s="166"/>
      <c r="CQ2108" s="166"/>
      <c r="CR2108" s="166"/>
      <c r="CS2108" s="166"/>
      <c r="CT2108" s="166"/>
      <c r="CU2108" s="166"/>
      <c r="CV2108" s="166"/>
      <c r="CW2108" s="166"/>
      <c r="CX2108" s="166"/>
      <c r="CY2108" s="166"/>
      <c r="CZ2108" s="166"/>
      <c r="DA2108" s="166"/>
      <c r="DB2108" s="166"/>
      <c r="DC2108" s="166"/>
      <c r="DD2108" s="166"/>
      <c r="DE2108" s="166"/>
      <c r="DF2108" s="166"/>
      <c r="DG2108" s="166"/>
      <c r="DH2108" s="166"/>
      <c r="DI2108" s="166"/>
      <c r="DJ2108" s="166"/>
      <c r="DK2108" s="166"/>
    </row>
    <row r="2109" spans="1:115" x14ac:dyDescent="0.3">
      <c r="A2109" s="177">
        <f t="shared" si="64"/>
        <v>2100</v>
      </c>
      <c r="B2109" s="178"/>
      <c r="C2109" s="179"/>
      <c r="D2109" s="180"/>
      <c r="E2109" s="181"/>
      <c r="F2109" s="182"/>
      <c r="G2109" s="105" t="str">
        <f t="shared" si="65"/>
        <v/>
      </c>
      <c r="H2109" s="180"/>
      <c r="I2109" s="180"/>
      <c r="J2109" s="183"/>
      <c r="K2109" s="184"/>
      <c r="L2109" s="185"/>
      <c r="M2109" s="185"/>
      <c r="N2109" s="186"/>
      <c r="O2109" s="180"/>
      <c r="P2109" s="166"/>
      <c r="Q2109" s="166"/>
      <c r="R2109" s="166"/>
      <c r="S2109" s="166"/>
      <c r="T2109" s="166"/>
      <c r="U2109" s="166"/>
      <c r="V2109" s="166"/>
      <c r="W2109" s="166"/>
      <c r="X2109" s="166"/>
      <c r="Y2109" s="166"/>
      <c r="Z2109" s="166"/>
      <c r="AA2109" s="166"/>
      <c r="AB2109" s="166"/>
      <c r="AC2109" s="166"/>
      <c r="AD2109" s="166"/>
      <c r="AE2109" s="166"/>
      <c r="AF2109" s="166"/>
      <c r="AG2109" s="166"/>
      <c r="AH2109" s="166"/>
      <c r="AI2109" s="166"/>
      <c r="AJ2109" s="166"/>
      <c r="AK2109" s="166"/>
      <c r="AL2109" s="166"/>
      <c r="AM2109" s="166"/>
      <c r="AN2109" s="166"/>
      <c r="AO2109" s="166"/>
      <c r="AP2109" s="166"/>
      <c r="AQ2109" s="166"/>
      <c r="AR2109" s="166"/>
      <c r="AS2109" s="166"/>
      <c r="AT2109" s="166"/>
      <c r="AU2109" s="166"/>
      <c r="AV2109" s="166"/>
      <c r="AW2109" s="166"/>
      <c r="AX2109" s="166"/>
      <c r="AY2109" s="166"/>
      <c r="AZ2109" s="166"/>
      <c r="BA2109" s="166"/>
      <c r="BB2109" s="166"/>
      <c r="BC2109" s="166"/>
      <c r="BD2109" s="166"/>
      <c r="BE2109" s="166"/>
      <c r="BF2109" s="166"/>
      <c r="BG2109" s="166"/>
      <c r="BH2109" s="166"/>
      <c r="BI2109" s="166"/>
      <c r="BJ2109" s="166"/>
      <c r="BK2109" s="166"/>
      <c r="BL2109" s="166"/>
      <c r="BM2109" s="166"/>
      <c r="BN2109" s="166"/>
      <c r="BO2109" s="166"/>
      <c r="BP2109" s="166"/>
      <c r="BQ2109" s="166"/>
      <c r="BR2109" s="166"/>
      <c r="BS2109" s="166"/>
      <c r="BT2109" s="166"/>
      <c r="BU2109" s="166"/>
      <c r="BV2109" s="166"/>
      <c r="BW2109" s="166"/>
      <c r="BX2109" s="166"/>
      <c r="BY2109" s="166"/>
      <c r="BZ2109" s="166"/>
      <c r="CA2109" s="166"/>
      <c r="CB2109" s="166"/>
      <c r="CC2109" s="166"/>
      <c r="CD2109" s="166"/>
      <c r="CE2109" s="166"/>
      <c r="CF2109" s="166"/>
      <c r="CG2109" s="166"/>
      <c r="CH2109" s="166"/>
      <c r="CI2109" s="166"/>
      <c r="CJ2109" s="166"/>
      <c r="CK2109" s="166"/>
      <c r="CL2109" s="166"/>
      <c r="CM2109" s="166"/>
      <c r="CN2109" s="166"/>
      <c r="CO2109" s="166"/>
      <c r="CP2109" s="166"/>
      <c r="CQ2109" s="166"/>
      <c r="CR2109" s="166"/>
      <c r="CS2109" s="166"/>
      <c r="CT2109" s="166"/>
      <c r="CU2109" s="166"/>
      <c r="CV2109" s="166"/>
      <c r="CW2109" s="166"/>
      <c r="CX2109" s="166"/>
      <c r="CY2109" s="166"/>
      <c r="CZ2109" s="166"/>
      <c r="DA2109" s="166"/>
      <c r="DB2109" s="166"/>
      <c r="DC2109" s="166"/>
      <c r="DD2109" s="166"/>
      <c r="DE2109" s="166"/>
      <c r="DF2109" s="166"/>
      <c r="DG2109" s="166"/>
      <c r="DH2109" s="166"/>
      <c r="DI2109" s="166"/>
      <c r="DJ2109" s="166"/>
      <c r="DK2109" s="166"/>
    </row>
    <row r="2110" spans="1:115" x14ac:dyDescent="0.3">
      <c r="A2110" s="187"/>
      <c r="B2110" s="187"/>
      <c r="C2110" s="188"/>
      <c r="D2110" s="184"/>
      <c r="E2110" s="184"/>
      <c r="F2110" s="189"/>
      <c r="G2110" s="184"/>
      <c r="H2110" s="184"/>
      <c r="I2110" s="184"/>
      <c r="J2110" s="190"/>
      <c r="K2110" s="191"/>
      <c r="L2110" s="191"/>
      <c r="M2110" s="191"/>
      <c r="N2110" s="192"/>
      <c r="O2110" s="180"/>
      <c r="P2110" s="166"/>
      <c r="Q2110" s="166"/>
      <c r="R2110" s="166"/>
      <c r="S2110" s="166"/>
      <c r="T2110" s="166"/>
      <c r="U2110" s="166"/>
      <c r="V2110" s="166"/>
      <c r="W2110" s="166"/>
      <c r="X2110" s="166"/>
      <c r="Y2110" s="166"/>
      <c r="Z2110" s="166"/>
      <c r="AA2110" s="166"/>
      <c r="AB2110" s="166"/>
      <c r="AC2110" s="166"/>
      <c r="AD2110" s="166"/>
      <c r="AE2110" s="166"/>
      <c r="AF2110" s="166"/>
      <c r="AG2110" s="166"/>
      <c r="AH2110" s="166"/>
      <c r="AI2110" s="166"/>
      <c r="AJ2110" s="166"/>
      <c r="AK2110" s="166"/>
      <c r="AL2110" s="166"/>
      <c r="AM2110" s="166"/>
      <c r="AN2110" s="166"/>
      <c r="AO2110" s="166"/>
      <c r="AP2110" s="166"/>
      <c r="AQ2110" s="166"/>
      <c r="AR2110" s="166"/>
      <c r="AS2110" s="166"/>
      <c r="AT2110" s="166"/>
      <c r="AU2110" s="166"/>
      <c r="AV2110" s="166"/>
      <c r="AW2110" s="166"/>
      <c r="AX2110" s="166"/>
      <c r="AY2110" s="166"/>
      <c r="AZ2110" s="166"/>
      <c r="BA2110" s="166"/>
      <c r="BB2110" s="166"/>
      <c r="BC2110" s="166"/>
      <c r="BD2110" s="166"/>
      <c r="BE2110" s="166"/>
      <c r="BF2110" s="166"/>
      <c r="BG2110" s="166"/>
      <c r="BH2110" s="166"/>
      <c r="BI2110" s="166"/>
      <c r="BJ2110" s="166"/>
      <c r="BK2110" s="166"/>
      <c r="BL2110" s="166"/>
      <c r="BM2110" s="166"/>
      <c r="BN2110" s="166"/>
      <c r="BO2110" s="166"/>
      <c r="BP2110" s="166"/>
      <c r="BQ2110" s="166"/>
      <c r="BR2110" s="166"/>
      <c r="BS2110" s="166"/>
      <c r="BT2110" s="166"/>
      <c r="BU2110" s="166"/>
      <c r="BV2110" s="166"/>
      <c r="BW2110" s="166"/>
      <c r="BX2110" s="166"/>
      <c r="BY2110" s="166"/>
      <c r="BZ2110" s="166"/>
      <c r="CA2110" s="166"/>
      <c r="CB2110" s="166"/>
      <c r="CC2110" s="166"/>
      <c r="CD2110" s="166"/>
      <c r="CE2110" s="166"/>
      <c r="CF2110" s="166"/>
      <c r="CG2110" s="166"/>
      <c r="CH2110" s="166"/>
      <c r="CI2110" s="166"/>
      <c r="CJ2110" s="166"/>
      <c r="CK2110" s="166"/>
      <c r="CL2110" s="166"/>
      <c r="CM2110" s="166"/>
      <c r="CN2110" s="166"/>
      <c r="CO2110" s="166"/>
      <c r="CP2110" s="166"/>
      <c r="CQ2110" s="166"/>
      <c r="CR2110" s="166"/>
      <c r="CS2110" s="166"/>
      <c r="CT2110" s="166"/>
      <c r="CU2110" s="166"/>
      <c r="CV2110" s="166"/>
      <c r="CW2110" s="166"/>
      <c r="CX2110" s="166"/>
      <c r="CY2110" s="166"/>
      <c r="CZ2110" s="166"/>
      <c r="DA2110" s="166"/>
      <c r="DB2110" s="166"/>
      <c r="DC2110" s="166"/>
      <c r="DD2110" s="166"/>
      <c r="DE2110" s="166"/>
      <c r="DF2110" s="166"/>
      <c r="DG2110" s="166"/>
      <c r="DH2110" s="166"/>
      <c r="DI2110" s="166"/>
      <c r="DJ2110" s="166"/>
      <c r="DK2110" s="166"/>
    </row>
    <row r="2111" spans="1:115" x14ac:dyDescent="0.3">
      <c r="A2111" s="187"/>
      <c r="B2111" s="187"/>
      <c r="C2111" s="188"/>
      <c r="D2111" s="184"/>
      <c r="E2111" s="184"/>
      <c r="F2111" s="189"/>
      <c r="G2111" s="184"/>
      <c r="H2111" s="184"/>
      <c r="I2111" s="184"/>
      <c r="J2111" s="190"/>
      <c r="K2111" s="191"/>
      <c r="L2111" s="191"/>
      <c r="M2111" s="191"/>
      <c r="N2111" s="192"/>
      <c r="O2111" s="180"/>
      <c r="P2111" s="166"/>
      <c r="Q2111" s="166"/>
      <c r="R2111" s="166"/>
      <c r="S2111" s="166"/>
      <c r="T2111" s="166"/>
      <c r="U2111" s="166"/>
      <c r="V2111" s="166"/>
      <c r="W2111" s="166"/>
      <c r="X2111" s="166"/>
      <c r="Y2111" s="166"/>
      <c r="Z2111" s="166"/>
      <c r="AA2111" s="166"/>
      <c r="AB2111" s="166"/>
      <c r="AC2111" s="166"/>
      <c r="AD2111" s="166"/>
      <c r="AE2111" s="166"/>
      <c r="AF2111" s="166"/>
      <c r="AG2111" s="166"/>
      <c r="AH2111" s="166"/>
      <c r="AI2111" s="166"/>
      <c r="AJ2111" s="166"/>
      <c r="AK2111" s="166"/>
      <c r="AL2111" s="166"/>
      <c r="AM2111" s="166"/>
      <c r="AN2111" s="166"/>
      <c r="AO2111" s="166"/>
      <c r="AP2111" s="166"/>
      <c r="AQ2111" s="166"/>
      <c r="AR2111" s="166"/>
      <c r="AS2111" s="166"/>
      <c r="AT2111" s="166"/>
      <c r="AU2111" s="166"/>
      <c r="AV2111" s="166"/>
      <c r="AW2111" s="166"/>
      <c r="AX2111" s="166"/>
      <c r="AY2111" s="166"/>
      <c r="AZ2111" s="166"/>
      <c r="BA2111" s="166"/>
      <c r="BB2111" s="166"/>
      <c r="BC2111" s="166"/>
      <c r="BD2111" s="166"/>
      <c r="BE2111" s="166"/>
      <c r="BF2111" s="166"/>
      <c r="BG2111" s="166"/>
      <c r="BH2111" s="166"/>
      <c r="BI2111" s="166"/>
      <c r="BJ2111" s="166"/>
      <c r="BK2111" s="166"/>
      <c r="BL2111" s="166"/>
      <c r="BM2111" s="166"/>
      <c r="BN2111" s="166"/>
      <c r="BO2111" s="166"/>
      <c r="BP2111" s="166"/>
      <c r="BQ2111" s="166"/>
      <c r="BR2111" s="166"/>
      <c r="BS2111" s="166"/>
      <c r="BT2111" s="166"/>
      <c r="BU2111" s="166"/>
      <c r="BV2111" s="166"/>
      <c r="BW2111" s="166"/>
      <c r="BX2111" s="166"/>
      <c r="BY2111" s="166"/>
      <c r="BZ2111" s="166"/>
      <c r="CA2111" s="166"/>
      <c r="CB2111" s="166"/>
      <c r="CC2111" s="166"/>
      <c r="CD2111" s="166"/>
      <c r="CE2111" s="166"/>
      <c r="CF2111" s="166"/>
      <c r="CG2111" s="166"/>
      <c r="CH2111" s="166"/>
      <c r="CI2111" s="166"/>
      <c r="CJ2111" s="166"/>
      <c r="CK2111" s="166"/>
      <c r="CL2111" s="166"/>
      <c r="CM2111" s="166"/>
      <c r="CN2111" s="166"/>
      <c r="CO2111" s="166"/>
      <c r="CP2111" s="166"/>
      <c r="CQ2111" s="166"/>
      <c r="CR2111" s="166"/>
      <c r="CS2111" s="166"/>
      <c r="CT2111" s="166"/>
      <c r="CU2111" s="166"/>
      <c r="CV2111" s="166"/>
      <c r="CW2111" s="166"/>
      <c r="CX2111" s="166"/>
      <c r="CY2111" s="166"/>
      <c r="CZ2111" s="166"/>
      <c r="DA2111" s="166"/>
      <c r="DB2111" s="166"/>
      <c r="DC2111" s="166"/>
      <c r="DD2111" s="166"/>
      <c r="DE2111" s="166"/>
      <c r="DF2111" s="166"/>
      <c r="DG2111" s="166"/>
      <c r="DH2111" s="166"/>
      <c r="DI2111" s="166"/>
      <c r="DJ2111" s="166"/>
      <c r="DK2111" s="166"/>
    </row>
    <row r="2112" spans="1:115" x14ac:dyDescent="0.3">
      <c r="A2112" s="187"/>
      <c r="B2112" s="187"/>
      <c r="C2112" s="188"/>
      <c r="D2112" s="184"/>
      <c r="E2112" s="184"/>
      <c r="F2112" s="189"/>
      <c r="G2112" s="184"/>
      <c r="H2112" s="184"/>
      <c r="I2112" s="184"/>
      <c r="J2112" s="190"/>
      <c r="K2112" s="191"/>
      <c r="L2112" s="191"/>
      <c r="M2112" s="191"/>
      <c r="N2112" s="192"/>
      <c r="O2112" s="180"/>
      <c r="P2112" s="166"/>
      <c r="Q2112" s="166"/>
      <c r="R2112" s="166"/>
      <c r="S2112" s="166"/>
      <c r="T2112" s="166"/>
      <c r="U2112" s="166"/>
      <c r="V2112" s="166"/>
      <c r="W2112" s="166"/>
      <c r="X2112" s="166"/>
      <c r="Y2112" s="166"/>
      <c r="Z2112" s="166"/>
      <c r="AA2112" s="166"/>
      <c r="AB2112" s="166"/>
      <c r="AC2112" s="166"/>
      <c r="AD2112" s="166"/>
      <c r="AE2112" s="166"/>
      <c r="AF2112" s="166"/>
      <c r="AG2112" s="166"/>
      <c r="AH2112" s="166"/>
      <c r="AI2112" s="166"/>
      <c r="AJ2112" s="166"/>
      <c r="AK2112" s="166"/>
      <c r="AL2112" s="166"/>
      <c r="AM2112" s="166"/>
      <c r="AN2112" s="166"/>
      <c r="AO2112" s="166"/>
      <c r="AP2112" s="166"/>
      <c r="AQ2112" s="166"/>
      <c r="AR2112" s="166"/>
      <c r="AS2112" s="166"/>
      <c r="AT2112" s="166"/>
      <c r="AU2112" s="166"/>
      <c r="AV2112" s="166"/>
      <c r="AW2112" s="166"/>
      <c r="AX2112" s="166"/>
      <c r="AY2112" s="166"/>
      <c r="AZ2112" s="166"/>
      <c r="BA2112" s="166"/>
      <c r="BB2112" s="166"/>
      <c r="BC2112" s="166"/>
      <c r="BD2112" s="166"/>
      <c r="BE2112" s="166"/>
      <c r="BF2112" s="166"/>
      <c r="BG2112" s="166"/>
      <c r="BH2112" s="166"/>
      <c r="BI2112" s="166"/>
      <c r="BJ2112" s="166"/>
      <c r="BK2112" s="166"/>
      <c r="BL2112" s="166"/>
      <c r="BM2112" s="166"/>
      <c r="BN2112" s="166"/>
      <c r="BO2112" s="166"/>
      <c r="BP2112" s="166"/>
      <c r="BQ2112" s="166"/>
      <c r="BR2112" s="166"/>
      <c r="BS2112" s="166"/>
      <c r="BT2112" s="166"/>
      <c r="BU2112" s="166"/>
      <c r="BV2112" s="166"/>
      <c r="BW2112" s="166"/>
      <c r="BX2112" s="166"/>
      <c r="BY2112" s="166"/>
      <c r="BZ2112" s="166"/>
      <c r="CA2112" s="166"/>
      <c r="CB2112" s="166"/>
      <c r="CC2112" s="166"/>
      <c r="CD2112" s="166"/>
      <c r="CE2112" s="166"/>
      <c r="CF2112" s="166"/>
      <c r="CG2112" s="166"/>
      <c r="CH2112" s="166"/>
      <c r="CI2112" s="166"/>
      <c r="CJ2112" s="166"/>
      <c r="CK2112" s="166"/>
      <c r="CL2112" s="166"/>
      <c r="CM2112" s="166"/>
      <c r="CN2112" s="166"/>
      <c r="CO2112" s="166"/>
      <c r="CP2112" s="166"/>
      <c r="CQ2112" s="166"/>
      <c r="CR2112" s="166"/>
      <c r="CS2112" s="166"/>
      <c r="CT2112" s="166"/>
      <c r="CU2112" s="166"/>
      <c r="CV2112" s="166"/>
      <c r="CW2112" s="166"/>
      <c r="CX2112" s="166"/>
      <c r="CY2112" s="166"/>
      <c r="CZ2112" s="166"/>
      <c r="DA2112" s="166"/>
      <c r="DB2112" s="166"/>
      <c r="DC2112" s="166"/>
      <c r="DD2112" s="166"/>
      <c r="DE2112" s="166"/>
      <c r="DF2112" s="166"/>
      <c r="DG2112" s="166"/>
      <c r="DH2112" s="166"/>
      <c r="DI2112" s="166"/>
      <c r="DJ2112" s="166"/>
      <c r="DK2112" s="166"/>
    </row>
    <row r="2113" spans="1:115" x14ac:dyDescent="0.3">
      <c r="A2113" s="187"/>
      <c r="B2113" s="187"/>
      <c r="C2113" s="188"/>
      <c r="D2113" s="184"/>
      <c r="E2113" s="184"/>
      <c r="F2113" s="189"/>
      <c r="G2113" s="184"/>
      <c r="H2113" s="184"/>
      <c r="I2113" s="184"/>
      <c r="J2113" s="190"/>
      <c r="K2113" s="191"/>
      <c r="L2113" s="191"/>
      <c r="M2113" s="191"/>
      <c r="N2113" s="192"/>
      <c r="O2113" s="180"/>
      <c r="P2113" s="166"/>
      <c r="Q2113" s="166"/>
      <c r="R2113" s="166"/>
      <c r="S2113" s="166"/>
      <c r="T2113" s="166"/>
      <c r="U2113" s="166"/>
      <c r="V2113" s="166"/>
      <c r="W2113" s="166"/>
      <c r="X2113" s="166"/>
      <c r="Y2113" s="166"/>
      <c r="Z2113" s="166"/>
      <c r="AA2113" s="166"/>
      <c r="AB2113" s="166"/>
      <c r="AC2113" s="166"/>
      <c r="AD2113" s="166"/>
      <c r="AE2113" s="166"/>
      <c r="AF2113" s="166"/>
      <c r="AG2113" s="166"/>
      <c r="AH2113" s="166"/>
      <c r="AI2113" s="166"/>
      <c r="AJ2113" s="166"/>
      <c r="AK2113" s="166"/>
      <c r="AL2113" s="166"/>
      <c r="AM2113" s="166"/>
      <c r="AN2113" s="166"/>
      <c r="AO2113" s="166"/>
      <c r="AP2113" s="166"/>
      <c r="AQ2113" s="166"/>
      <c r="AR2113" s="166"/>
      <c r="AS2113" s="166"/>
      <c r="AT2113" s="166"/>
      <c r="AU2113" s="166"/>
      <c r="AV2113" s="166"/>
      <c r="AW2113" s="166"/>
      <c r="AX2113" s="166"/>
      <c r="AY2113" s="166"/>
      <c r="AZ2113" s="166"/>
      <c r="BA2113" s="166"/>
      <c r="BB2113" s="166"/>
      <c r="BC2113" s="166"/>
      <c r="BD2113" s="166"/>
      <c r="BE2113" s="166"/>
      <c r="BF2113" s="166"/>
      <c r="BG2113" s="166"/>
      <c r="BH2113" s="166"/>
      <c r="BI2113" s="166"/>
      <c r="BJ2113" s="166"/>
      <c r="BK2113" s="166"/>
      <c r="BL2113" s="166"/>
      <c r="BM2113" s="166"/>
      <c r="BN2113" s="166"/>
      <c r="BO2113" s="166"/>
      <c r="BP2113" s="166"/>
      <c r="BQ2113" s="166"/>
      <c r="BR2113" s="166"/>
      <c r="BS2113" s="166"/>
      <c r="BT2113" s="166"/>
      <c r="BU2113" s="166"/>
      <c r="BV2113" s="166"/>
      <c r="BW2113" s="166"/>
      <c r="BX2113" s="166"/>
      <c r="BY2113" s="166"/>
      <c r="BZ2113" s="166"/>
      <c r="CA2113" s="166"/>
      <c r="CB2113" s="166"/>
      <c r="CC2113" s="166"/>
      <c r="CD2113" s="166"/>
      <c r="CE2113" s="166"/>
      <c r="CF2113" s="166"/>
      <c r="CG2113" s="166"/>
      <c r="CH2113" s="166"/>
      <c r="CI2113" s="166"/>
      <c r="CJ2113" s="166"/>
      <c r="CK2113" s="166"/>
      <c r="CL2113" s="166"/>
      <c r="CM2113" s="166"/>
      <c r="CN2113" s="166"/>
      <c r="CO2113" s="166"/>
      <c r="CP2113" s="166"/>
      <c r="CQ2113" s="166"/>
      <c r="CR2113" s="166"/>
      <c r="CS2113" s="166"/>
      <c r="CT2113" s="166"/>
      <c r="CU2113" s="166"/>
      <c r="CV2113" s="166"/>
      <c r="CW2113" s="166"/>
      <c r="CX2113" s="166"/>
      <c r="CY2113" s="166"/>
      <c r="CZ2113" s="166"/>
      <c r="DA2113" s="166"/>
      <c r="DB2113" s="166"/>
      <c r="DC2113" s="166"/>
      <c r="DD2113" s="166"/>
      <c r="DE2113" s="166"/>
      <c r="DF2113" s="166"/>
      <c r="DG2113" s="166"/>
      <c r="DH2113" s="166"/>
      <c r="DI2113" s="166"/>
      <c r="DJ2113" s="166"/>
      <c r="DK2113" s="166"/>
    </row>
    <row r="2114" spans="1:115" x14ac:dyDescent="0.3">
      <c r="A2114" s="187"/>
      <c r="B2114" s="187"/>
      <c r="C2114" s="188"/>
      <c r="D2114" s="184"/>
      <c r="E2114" s="184"/>
      <c r="F2114" s="189"/>
      <c r="G2114" s="184"/>
      <c r="H2114" s="184"/>
      <c r="I2114" s="184"/>
      <c r="J2114" s="190"/>
      <c r="K2114" s="191"/>
      <c r="L2114" s="191"/>
      <c r="M2114" s="191"/>
      <c r="N2114" s="192"/>
      <c r="O2114" s="180"/>
      <c r="P2114" s="166"/>
      <c r="Q2114" s="166"/>
      <c r="R2114" s="166"/>
      <c r="S2114" s="166"/>
      <c r="T2114" s="166"/>
      <c r="U2114" s="166"/>
      <c r="V2114" s="166"/>
      <c r="W2114" s="166"/>
      <c r="X2114" s="166"/>
      <c r="Y2114" s="166"/>
      <c r="Z2114" s="166"/>
      <c r="AA2114" s="166"/>
      <c r="AB2114" s="166"/>
      <c r="AC2114" s="166"/>
      <c r="AD2114" s="166"/>
      <c r="AE2114" s="166"/>
      <c r="AF2114" s="166"/>
      <c r="AG2114" s="166"/>
      <c r="AH2114" s="166"/>
      <c r="AI2114" s="166"/>
      <c r="AJ2114" s="166"/>
      <c r="AK2114" s="166"/>
      <c r="AL2114" s="166"/>
      <c r="AM2114" s="166"/>
      <c r="AN2114" s="166"/>
      <c r="AO2114" s="166"/>
      <c r="AP2114" s="166"/>
      <c r="AQ2114" s="166"/>
      <c r="AR2114" s="166"/>
      <c r="AS2114" s="166"/>
      <c r="AT2114" s="166"/>
      <c r="AU2114" s="166"/>
      <c r="AV2114" s="166"/>
      <c r="AW2114" s="166"/>
      <c r="AX2114" s="166"/>
      <c r="AY2114" s="166"/>
      <c r="AZ2114" s="166"/>
      <c r="BA2114" s="166"/>
      <c r="BB2114" s="166"/>
      <c r="BC2114" s="166"/>
      <c r="BD2114" s="166"/>
      <c r="BE2114" s="166"/>
      <c r="BF2114" s="166"/>
      <c r="BG2114" s="166"/>
      <c r="BH2114" s="166"/>
      <c r="BI2114" s="166"/>
      <c r="BJ2114" s="166"/>
      <c r="BK2114" s="166"/>
      <c r="BL2114" s="166"/>
      <c r="BM2114" s="166"/>
      <c r="BN2114" s="166"/>
      <c r="BO2114" s="166"/>
      <c r="BP2114" s="166"/>
      <c r="BQ2114" s="166"/>
      <c r="BR2114" s="166"/>
      <c r="BS2114" s="166"/>
      <c r="BT2114" s="166"/>
      <c r="BU2114" s="166"/>
      <c r="BV2114" s="166"/>
      <c r="BW2114" s="166"/>
      <c r="BX2114" s="166"/>
      <c r="BY2114" s="166"/>
      <c r="BZ2114" s="166"/>
      <c r="CA2114" s="166"/>
      <c r="CB2114" s="166"/>
      <c r="CC2114" s="166"/>
      <c r="CD2114" s="166"/>
      <c r="CE2114" s="166"/>
      <c r="CF2114" s="166"/>
      <c r="CG2114" s="166"/>
      <c r="CH2114" s="166"/>
      <c r="CI2114" s="166"/>
      <c r="CJ2114" s="166"/>
      <c r="CK2114" s="166"/>
      <c r="CL2114" s="166"/>
      <c r="CM2114" s="166"/>
      <c r="CN2114" s="166"/>
      <c r="CO2114" s="166"/>
      <c r="CP2114" s="166"/>
      <c r="CQ2114" s="166"/>
      <c r="CR2114" s="166"/>
      <c r="CS2114" s="166"/>
      <c r="CT2114" s="166"/>
      <c r="CU2114" s="166"/>
      <c r="CV2114" s="166"/>
      <c r="CW2114" s="166"/>
      <c r="CX2114" s="166"/>
      <c r="CY2114" s="166"/>
      <c r="CZ2114" s="166"/>
      <c r="DA2114" s="166"/>
      <c r="DB2114" s="166"/>
      <c r="DC2114" s="166"/>
      <c r="DD2114" s="166"/>
      <c r="DE2114" s="166"/>
      <c r="DF2114" s="166"/>
      <c r="DG2114" s="166"/>
      <c r="DH2114" s="166"/>
      <c r="DI2114" s="166"/>
      <c r="DJ2114" s="166"/>
      <c r="DK2114" s="166"/>
    </row>
    <row r="2115" spans="1:115" x14ac:dyDescent="0.3">
      <c r="A2115" s="187"/>
      <c r="B2115" s="187"/>
      <c r="C2115" s="188"/>
      <c r="D2115" s="184"/>
      <c r="E2115" s="184"/>
      <c r="F2115" s="189"/>
      <c r="G2115" s="184"/>
      <c r="H2115" s="184"/>
      <c r="I2115" s="184"/>
      <c r="J2115" s="190"/>
      <c r="K2115" s="191"/>
      <c r="L2115" s="191"/>
      <c r="M2115" s="191"/>
      <c r="N2115" s="192"/>
      <c r="O2115" s="180"/>
      <c r="P2115" s="166"/>
      <c r="Q2115" s="166"/>
      <c r="R2115" s="166"/>
      <c r="S2115" s="166"/>
      <c r="T2115" s="166"/>
      <c r="U2115" s="166"/>
      <c r="V2115" s="166"/>
      <c r="W2115" s="166"/>
      <c r="X2115" s="166"/>
      <c r="Y2115" s="166"/>
      <c r="Z2115" s="166"/>
      <c r="AA2115" s="166"/>
      <c r="AB2115" s="166"/>
      <c r="AC2115" s="166"/>
      <c r="AD2115" s="166"/>
      <c r="AE2115" s="166"/>
      <c r="AF2115" s="166"/>
      <c r="AG2115" s="166"/>
      <c r="AH2115" s="166"/>
      <c r="AI2115" s="166"/>
      <c r="AJ2115" s="166"/>
      <c r="AK2115" s="166"/>
      <c r="AL2115" s="166"/>
      <c r="AM2115" s="166"/>
      <c r="AN2115" s="166"/>
      <c r="AO2115" s="166"/>
      <c r="AP2115" s="166"/>
      <c r="AQ2115" s="166"/>
      <c r="AR2115" s="166"/>
      <c r="AS2115" s="166"/>
      <c r="AT2115" s="166"/>
      <c r="AU2115" s="166"/>
      <c r="AV2115" s="166"/>
      <c r="AW2115" s="166"/>
      <c r="AX2115" s="166"/>
      <c r="AY2115" s="166"/>
      <c r="AZ2115" s="166"/>
      <c r="BA2115" s="166"/>
      <c r="BB2115" s="166"/>
      <c r="BC2115" s="166"/>
      <c r="BD2115" s="166"/>
      <c r="BE2115" s="166"/>
      <c r="BF2115" s="166"/>
      <c r="BG2115" s="166"/>
      <c r="BH2115" s="166"/>
      <c r="BI2115" s="166"/>
      <c r="BJ2115" s="166"/>
      <c r="BK2115" s="166"/>
      <c r="BL2115" s="166"/>
      <c r="BM2115" s="166"/>
      <c r="BN2115" s="166"/>
      <c r="BO2115" s="166"/>
      <c r="BP2115" s="166"/>
      <c r="BQ2115" s="166"/>
      <c r="BR2115" s="166"/>
      <c r="BS2115" s="166"/>
      <c r="BT2115" s="166"/>
      <c r="BU2115" s="166"/>
      <c r="BV2115" s="166"/>
      <c r="BW2115" s="166"/>
      <c r="BX2115" s="166"/>
      <c r="BY2115" s="166"/>
      <c r="BZ2115" s="166"/>
      <c r="CA2115" s="166"/>
      <c r="CB2115" s="166"/>
      <c r="CC2115" s="166"/>
      <c r="CD2115" s="166"/>
      <c r="CE2115" s="166"/>
      <c r="CF2115" s="166"/>
      <c r="CG2115" s="166"/>
      <c r="CH2115" s="166"/>
      <c r="CI2115" s="166"/>
      <c r="CJ2115" s="166"/>
      <c r="CK2115" s="166"/>
      <c r="CL2115" s="166"/>
      <c r="CM2115" s="166"/>
      <c r="CN2115" s="166"/>
      <c r="CO2115" s="166"/>
      <c r="CP2115" s="166"/>
      <c r="CQ2115" s="166"/>
      <c r="CR2115" s="166"/>
      <c r="CS2115" s="166"/>
      <c r="CT2115" s="166"/>
      <c r="CU2115" s="166"/>
      <c r="CV2115" s="166"/>
      <c r="CW2115" s="166"/>
      <c r="CX2115" s="166"/>
      <c r="CY2115" s="166"/>
      <c r="CZ2115" s="166"/>
      <c r="DA2115" s="166"/>
      <c r="DB2115" s="166"/>
      <c r="DC2115" s="166"/>
      <c r="DD2115" s="166"/>
      <c r="DE2115" s="166"/>
      <c r="DF2115" s="166"/>
      <c r="DG2115" s="166"/>
      <c r="DH2115" s="166"/>
      <c r="DI2115" s="166"/>
      <c r="DJ2115" s="166"/>
      <c r="DK2115" s="166"/>
    </row>
    <row r="2116" spans="1:115" x14ac:dyDescent="0.3">
      <c r="A2116" s="187"/>
      <c r="B2116" s="187"/>
      <c r="C2116" s="188"/>
      <c r="D2116" s="184"/>
      <c r="E2116" s="184"/>
      <c r="F2116" s="189"/>
      <c r="G2116" s="184"/>
      <c r="H2116" s="184"/>
      <c r="I2116" s="184"/>
      <c r="J2116" s="190"/>
      <c r="K2116" s="191"/>
      <c r="L2116" s="191"/>
      <c r="M2116" s="191"/>
      <c r="N2116" s="192"/>
      <c r="O2116" s="180"/>
      <c r="P2116" s="166"/>
      <c r="Q2116" s="166"/>
      <c r="R2116" s="166"/>
      <c r="S2116" s="166"/>
      <c r="T2116" s="166"/>
      <c r="U2116" s="166"/>
      <c r="V2116" s="166"/>
      <c r="W2116" s="166"/>
      <c r="X2116" s="166"/>
      <c r="Y2116" s="166"/>
      <c r="Z2116" s="166"/>
      <c r="AA2116" s="166"/>
      <c r="AB2116" s="166"/>
      <c r="AC2116" s="166"/>
      <c r="AD2116" s="166"/>
      <c r="AE2116" s="166"/>
      <c r="AF2116" s="166"/>
      <c r="AG2116" s="166"/>
      <c r="AH2116" s="166"/>
      <c r="AI2116" s="166"/>
      <c r="AJ2116" s="166"/>
      <c r="AK2116" s="166"/>
      <c r="AL2116" s="166"/>
      <c r="AM2116" s="166"/>
      <c r="AN2116" s="166"/>
      <c r="AO2116" s="166"/>
      <c r="AP2116" s="166"/>
      <c r="AQ2116" s="166"/>
      <c r="AR2116" s="166"/>
      <c r="AS2116" s="166"/>
      <c r="AT2116" s="166"/>
      <c r="AU2116" s="166"/>
      <c r="AV2116" s="166"/>
      <c r="AW2116" s="166"/>
      <c r="AX2116" s="166"/>
      <c r="AY2116" s="166"/>
      <c r="AZ2116" s="166"/>
      <c r="BA2116" s="166"/>
      <c r="BB2116" s="166"/>
      <c r="BC2116" s="166"/>
      <c r="BD2116" s="166"/>
      <c r="BE2116" s="166"/>
      <c r="BF2116" s="166"/>
      <c r="BG2116" s="166"/>
      <c r="BH2116" s="166"/>
      <c r="BI2116" s="166"/>
      <c r="BJ2116" s="166"/>
      <c r="BK2116" s="166"/>
      <c r="BL2116" s="166"/>
      <c r="BM2116" s="166"/>
      <c r="BN2116" s="166"/>
      <c r="BO2116" s="166"/>
      <c r="BP2116" s="166"/>
      <c r="BQ2116" s="166"/>
      <c r="BR2116" s="166"/>
      <c r="BS2116" s="166"/>
      <c r="BT2116" s="166"/>
      <c r="BU2116" s="166"/>
      <c r="BV2116" s="166"/>
      <c r="BW2116" s="166"/>
      <c r="BX2116" s="166"/>
      <c r="BY2116" s="166"/>
      <c r="BZ2116" s="166"/>
      <c r="CA2116" s="166"/>
      <c r="CB2116" s="166"/>
      <c r="CC2116" s="166"/>
      <c r="CD2116" s="166"/>
      <c r="CE2116" s="166"/>
      <c r="CF2116" s="166"/>
      <c r="CG2116" s="166"/>
      <c r="CH2116" s="166"/>
      <c r="CI2116" s="166"/>
      <c r="CJ2116" s="166"/>
      <c r="CK2116" s="166"/>
      <c r="CL2116" s="166"/>
      <c r="CM2116" s="166"/>
      <c r="CN2116" s="166"/>
      <c r="CO2116" s="166"/>
      <c r="CP2116" s="166"/>
      <c r="CQ2116" s="166"/>
      <c r="CR2116" s="166"/>
      <c r="CS2116" s="166"/>
      <c r="CT2116" s="166"/>
      <c r="CU2116" s="166"/>
      <c r="CV2116" s="166"/>
      <c r="CW2116" s="166"/>
      <c r="CX2116" s="166"/>
      <c r="CY2116" s="166"/>
      <c r="CZ2116" s="166"/>
      <c r="DA2116" s="166"/>
      <c r="DB2116" s="166"/>
      <c r="DC2116" s="166"/>
      <c r="DD2116" s="166"/>
      <c r="DE2116" s="166"/>
      <c r="DF2116" s="166"/>
      <c r="DG2116" s="166"/>
      <c r="DH2116" s="166"/>
      <c r="DI2116" s="166"/>
      <c r="DJ2116" s="166"/>
      <c r="DK2116" s="166"/>
    </row>
    <row r="2117" spans="1:115" x14ac:dyDescent="0.3">
      <c r="A2117" s="187"/>
      <c r="B2117" s="187"/>
      <c r="C2117" s="188"/>
      <c r="D2117" s="184"/>
      <c r="E2117" s="184"/>
      <c r="F2117" s="189"/>
      <c r="G2117" s="184"/>
      <c r="H2117" s="184"/>
      <c r="I2117" s="184"/>
      <c r="J2117" s="190"/>
      <c r="K2117" s="191"/>
      <c r="L2117" s="191"/>
      <c r="M2117" s="191"/>
      <c r="N2117" s="192"/>
      <c r="O2117" s="193"/>
      <c r="P2117" s="166"/>
      <c r="Q2117" s="166"/>
      <c r="R2117" s="166"/>
      <c r="S2117" s="166"/>
      <c r="T2117" s="166"/>
      <c r="U2117" s="166"/>
      <c r="V2117" s="166"/>
      <c r="W2117" s="166"/>
      <c r="X2117" s="166"/>
      <c r="Y2117" s="166"/>
      <c r="Z2117" s="166"/>
      <c r="AA2117" s="166"/>
      <c r="AB2117" s="166"/>
      <c r="AC2117" s="166"/>
      <c r="AD2117" s="166"/>
      <c r="AE2117" s="166"/>
      <c r="AF2117" s="166"/>
      <c r="AG2117" s="166"/>
      <c r="AH2117" s="166"/>
      <c r="AI2117" s="166"/>
      <c r="AJ2117" s="166"/>
      <c r="AK2117" s="166"/>
      <c r="AL2117" s="166"/>
      <c r="AM2117" s="166"/>
      <c r="AN2117" s="166"/>
      <c r="AO2117" s="166"/>
      <c r="AP2117" s="166"/>
      <c r="AQ2117" s="166"/>
      <c r="AR2117" s="166"/>
      <c r="AS2117" s="166"/>
      <c r="AT2117" s="166"/>
      <c r="AU2117" s="166"/>
      <c r="AV2117" s="166"/>
      <c r="AW2117" s="166"/>
      <c r="AX2117" s="166"/>
      <c r="AY2117" s="166"/>
      <c r="AZ2117" s="166"/>
      <c r="BA2117" s="166"/>
      <c r="BB2117" s="166"/>
      <c r="BC2117" s="166"/>
      <c r="BD2117" s="166"/>
      <c r="BE2117" s="166"/>
      <c r="BF2117" s="166"/>
      <c r="BG2117" s="166"/>
      <c r="BH2117" s="166"/>
      <c r="BI2117" s="166"/>
      <c r="BJ2117" s="166"/>
      <c r="BK2117" s="166"/>
      <c r="BL2117" s="166"/>
      <c r="BM2117" s="166"/>
      <c r="BN2117" s="166"/>
      <c r="BO2117" s="166"/>
      <c r="BP2117" s="166"/>
      <c r="BQ2117" s="166"/>
      <c r="BR2117" s="166"/>
      <c r="BS2117" s="166"/>
      <c r="BT2117" s="166"/>
      <c r="BU2117" s="166"/>
      <c r="BV2117" s="166"/>
      <c r="BW2117" s="166"/>
      <c r="BX2117" s="166"/>
      <c r="BY2117" s="166"/>
      <c r="BZ2117" s="166"/>
      <c r="CA2117" s="166"/>
      <c r="CB2117" s="166"/>
      <c r="CC2117" s="166"/>
      <c r="CD2117" s="166"/>
      <c r="CE2117" s="166"/>
      <c r="CF2117" s="166"/>
      <c r="CG2117" s="166"/>
      <c r="CH2117" s="166"/>
      <c r="CI2117" s="166"/>
      <c r="CJ2117" s="166"/>
      <c r="CK2117" s="166"/>
      <c r="CL2117" s="166"/>
      <c r="CM2117" s="166"/>
      <c r="CN2117" s="166"/>
      <c r="CO2117" s="166"/>
      <c r="CP2117" s="166"/>
      <c r="CQ2117" s="166"/>
      <c r="CR2117" s="166"/>
      <c r="CS2117" s="166"/>
      <c r="CT2117" s="166"/>
      <c r="CU2117" s="166"/>
      <c r="CV2117" s="166"/>
      <c r="CW2117" s="166"/>
      <c r="CX2117" s="166"/>
      <c r="CY2117" s="166"/>
      <c r="CZ2117" s="166"/>
      <c r="DA2117" s="166"/>
      <c r="DB2117" s="166"/>
      <c r="DC2117" s="166"/>
      <c r="DD2117" s="166"/>
      <c r="DE2117" s="166"/>
      <c r="DF2117" s="166"/>
      <c r="DG2117" s="166"/>
      <c r="DH2117" s="166"/>
      <c r="DI2117" s="166"/>
      <c r="DJ2117" s="166"/>
      <c r="DK2117" s="166"/>
    </row>
    <row r="2118" spans="1:115" x14ac:dyDescent="0.3">
      <c r="A2118" s="187"/>
      <c r="B2118" s="187"/>
      <c r="C2118" s="188"/>
      <c r="D2118" s="184"/>
      <c r="E2118" s="184"/>
      <c r="F2118" s="189"/>
      <c r="G2118" s="184"/>
      <c r="H2118" s="184"/>
      <c r="I2118" s="184"/>
      <c r="J2118" s="190"/>
      <c r="K2118" s="191"/>
      <c r="L2118" s="191"/>
      <c r="M2118" s="191"/>
      <c r="N2118" s="192"/>
      <c r="O2118" s="193"/>
      <c r="P2118" s="166"/>
      <c r="Q2118" s="166"/>
      <c r="R2118" s="166"/>
      <c r="S2118" s="166"/>
      <c r="T2118" s="166"/>
      <c r="U2118" s="166"/>
      <c r="V2118" s="166"/>
      <c r="W2118" s="166"/>
      <c r="X2118" s="166"/>
      <c r="Y2118" s="166"/>
      <c r="Z2118" s="166"/>
      <c r="AA2118" s="166"/>
      <c r="AB2118" s="166"/>
      <c r="AC2118" s="166"/>
      <c r="AD2118" s="166"/>
      <c r="AE2118" s="166"/>
      <c r="AF2118" s="166"/>
      <c r="AG2118" s="166"/>
      <c r="AH2118" s="166"/>
      <c r="AI2118" s="166"/>
      <c r="AJ2118" s="166"/>
      <c r="AK2118" s="166"/>
      <c r="AL2118" s="166"/>
      <c r="AM2118" s="166"/>
      <c r="AN2118" s="166"/>
      <c r="AO2118" s="166"/>
      <c r="AP2118" s="166"/>
      <c r="AQ2118" s="166"/>
      <c r="AR2118" s="166"/>
      <c r="AS2118" s="166"/>
      <c r="AT2118" s="166"/>
      <c r="AU2118" s="166"/>
      <c r="AV2118" s="166"/>
      <c r="AW2118" s="166"/>
      <c r="AX2118" s="166"/>
      <c r="AY2118" s="166"/>
      <c r="AZ2118" s="166"/>
      <c r="BA2118" s="166"/>
      <c r="BB2118" s="166"/>
      <c r="BC2118" s="166"/>
      <c r="BD2118" s="166"/>
      <c r="BE2118" s="166"/>
      <c r="BF2118" s="166"/>
      <c r="BG2118" s="166"/>
      <c r="BH2118" s="166"/>
      <c r="BI2118" s="166"/>
      <c r="BJ2118" s="166"/>
      <c r="BK2118" s="166"/>
      <c r="BL2118" s="166"/>
      <c r="BM2118" s="166"/>
      <c r="BN2118" s="166"/>
      <c r="BO2118" s="166"/>
      <c r="BP2118" s="166"/>
      <c r="BQ2118" s="166"/>
      <c r="BR2118" s="166"/>
      <c r="BS2118" s="166"/>
      <c r="BT2118" s="166"/>
      <c r="BU2118" s="166"/>
      <c r="BV2118" s="166"/>
      <c r="BW2118" s="166"/>
      <c r="BX2118" s="166"/>
      <c r="BY2118" s="166"/>
      <c r="BZ2118" s="166"/>
      <c r="CA2118" s="166"/>
      <c r="CB2118" s="166"/>
      <c r="CC2118" s="166"/>
      <c r="CD2118" s="166"/>
      <c r="CE2118" s="166"/>
      <c r="CF2118" s="166"/>
      <c r="CG2118" s="166"/>
      <c r="CH2118" s="166"/>
      <c r="CI2118" s="166"/>
      <c r="CJ2118" s="166"/>
      <c r="CK2118" s="166"/>
      <c r="CL2118" s="166"/>
      <c r="CM2118" s="166"/>
      <c r="CN2118" s="166"/>
      <c r="CO2118" s="166"/>
      <c r="CP2118" s="166"/>
      <c r="CQ2118" s="166"/>
      <c r="CR2118" s="166"/>
      <c r="CS2118" s="166"/>
      <c r="CT2118" s="166"/>
      <c r="CU2118" s="166"/>
      <c r="CV2118" s="166"/>
      <c r="CW2118" s="166"/>
      <c r="CX2118" s="166"/>
      <c r="CY2118" s="166"/>
      <c r="CZ2118" s="166"/>
      <c r="DA2118" s="166"/>
      <c r="DB2118" s="166"/>
      <c r="DC2118" s="166"/>
      <c r="DD2118" s="166"/>
      <c r="DE2118" s="166"/>
      <c r="DF2118" s="166"/>
      <c r="DG2118" s="166"/>
      <c r="DH2118" s="166"/>
      <c r="DI2118" s="166"/>
      <c r="DJ2118" s="166"/>
      <c r="DK2118" s="166"/>
    </row>
    <row r="2119" spans="1:115" x14ac:dyDescent="0.3">
      <c r="A2119" s="187"/>
      <c r="B2119" s="187"/>
      <c r="C2119" s="188"/>
      <c r="D2119" s="184"/>
      <c r="E2119" s="184"/>
      <c r="F2119" s="189"/>
      <c r="G2119" s="184"/>
      <c r="H2119" s="184"/>
      <c r="I2119" s="184"/>
      <c r="J2119" s="190"/>
      <c r="K2119" s="191"/>
      <c r="L2119" s="191"/>
      <c r="M2119" s="191"/>
      <c r="N2119" s="192"/>
      <c r="O2119" s="193"/>
      <c r="P2119" s="166"/>
      <c r="Q2119" s="166"/>
      <c r="R2119" s="166"/>
      <c r="S2119" s="166"/>
      <c r="T2119" s="166"/>
      <c r="U2119" s="166"/>
      <c r="V2119" s="166"/>
      <c r="W2119" s="166"/>
      <c r="X2119" s="166"/>
      <c r="Y2119" s="166"/>
      <c r="Z2119" s="166"/>
      <c r="AA2119" s="166"/>
      <c r="AB2119" s="166"/>
      <c r="AC2119" s="166"/>
      <c r="AD2119" s="166"/>
      <c r="AE2119" s="166"/>
      <c r="AF2119" s="166"/>
      <c r="AG2119" s="166"/>
      <c r="AH2119" s="166"/>
      <c r="AI2119" s="166"/>
      <c r="AJ2119" s="166"/>
      <c r="AK2119" s="166"/>
      <c r="AL2119" s="166"/>
      <c r="AM2119" s="166"/>
      <c r="AN2119" s="166"/>
      <c r="AO2119" s="166"/>
      <c r="AP2119" s="166"/>
      <c r="AQ2119" s="166"/>
      <c r="AR2119" s="166"/>
      <c r="AS2119" s="166"/>
      <c r="AT2119" s="166"/>
      <c r="AU2119" s="166"/>
      <c r="AV2119" s="166"/>
      <c r="AW2119" s="166"/>
      <c r="AX2119" s="166"/>
      <c r="AY2119" s="166"/>
      <c r="AZ2119" s="166"/>
      <c r="BA2119" s="166"/>
      <c r="BB2119" s="166"/>
      <c r="BC2119" s="166"/>
      <c r="BD2119" s="166"/>
      <c r="BE2119" s="166"/>
      <c r="BF2119" s="166"/>
      <c r="BG2119" s="166"/>
      <c r="BH2119" s="166"/>
      <c r="BI2119" s="166"/>
      <c r="BJ2119" s="166"/>
      <c r="BK2119" s="166"/>
      <c r="BL2119" s="166"/>
      <c r="BM2119" s="166"/>
      <c r="BN2119" s="166"/>
      <c r="BO2119" s="166"/>
      <c r="BP2119" s="166"/>
      <c r="BQ2119" s="166"/>
      <c r="BR2119" s="166"/>
      <c r="BS2119" s="166"/>
      <c r="BT2119" s="166"/>
      <c r="BU2119" s="166"/>
      <c r="BV2119" s="166"/>
      <c r="BW2119" s="166"/>
      <c r="BX2119" s="166"/>
      <c r="BY2119" s="166"/>
      <c r="BZ2119" s="166"/>
      <c r="CA2119" s="166"/>
      <c r="CB2119" s="166"/>
      <c r="CC2119" s="166"/>
      <c r="CD2119" s="166"/>
      <c r="CE2119" s="166"/>
      <c r="CF2119" s="166"/>
      <c r="CG2119" s="166"/>
      <c r="CH2119" s="166"/>
      <c r="CI2119" s="166"/>
      <c r="CJ2119" s="166"/>
      <c r="CK2119" s="166"/>
      <c r="CL2119" s="166"/>
      <c r="CM2119" s="166"/>
      <c r="CN2119" s="166"/>
      <c r="CO2119" s="166"/>
      <c r="CP2119" s="166"/>
      <c r="CQ2119" s="166"/>
      <c r="CR2119" s="166"/>
      <c r="CS2119" s="166"/>
      <c r="CT2119" s="166"/>
      <c r="CU2119" s="166"/>
      <c r="CV2119" s="166"/>
      <c r="CW2119" s="166"/>
      <c r="CX2119" s="166"/>
      <c r="CY2119" s="166"/>
      <c r="CZ2119" s="166"/>
      <c r="DA2119" s="166"/>
      <c r="DB2119" s="166"/>
      <c r="DC2119" s="166"/>
      <c r="DD2119" s="166"/>
      <c r="DE2119" s="166"/>
      <c r="DF2119" s="166"/>
      <c r="DG2119" s="166"/>
      <c r="DH2119" s="166"/>
      <c r="DI2119" s="166"/>
      <c r="DJ2119" s="166"/>
      <c r="DK2119" s="166"/>
    </row>
    <row r="2120" spans="1:115" x14ac:dyDescent="0.3">
      <c r="A2120" s="187"/>
      <c r="B2120" s="187"/>
      <c r="C2120" s="188"/>
      <c r="D2120" s="184"/>
      <c r="E2120" s="184"/>
      <c r="F2120" s="189"/>
      <c r="G2120" s="184"/>
      <c r="H2120" s="184"/>
      <c r="I2120" s="184"/>
      <c r="J2120" s="190"/>
      <c r="K2120" s="191"/>
      <c r="L2120" s="191"/>
      <c r="M2120" s="191"/>
      <c r="N2120" s="192"/>
      <c r="O2120" s="180"/>
      <c r="P2120" s="166"/>
      <c r="Q2120" s="166"/>
      <c r="R2120" s="166"/>
      <c r="S2120" s="166"/>
      <c r="T2120" s="166"/>
      <c r="U2120" s="166"/>
      <c r="V2120" s="166"/>
      <c r="W2120" s="166"/>
      <c r="X2120" s="166"/>
      <c r="Y2120" s="166"/>
      <c r="Z2120" s="166"/>
      <c r="AA2120" s="166"/>
      <c r="AB2120" s="166"/>
      <c r="AC2120" s="166"/>
      <c r="AD2120" s="166"/>
      <c r="AE2120" s="166"/>
      <c r="AF2120" s="166"/>
      <c r="AG2120" s="166"/>
      <c r="AH2120" s="166"/>
      <c r="AI2120" s="166"/>
      <c r="AJ2120" s="166"/>
      <c r="AK2120" s="166"/>
      <c r="AL2120" s="166"/>
      <c r="AM2120" s="166"/>
      <c r="AN2120" s="166"/>
      <c r="AO2120" s="166"/>
      <c r="AP2120" s="166"/>
      <c r="AQ2120" s="166"/>
      <c r="AR2120" s="166"/>
      <c r="AS2120" s="166"/>
      <c r="AT2120" s="166"/>
      <c r="AU2120" s="166"/>
      <c r="AV2120" s="166"/>
      <c r="AW2120" s="166"/>
      <c r="AX2120" s="166"/>
      <c r="AY2120" s="166"/>
      <c r="AZ2120" s="166"/>
      <c r="BA2120" s="166"/>
      <c r="BB2120" s="166"/>
      <c r="BC2120" s="166"/>
      <c r="BD2120" s="166"/>
      <c r="BE2120" s="166"/>
      <c r="BF2120" s="166"/>
      <c r="BG2120" s="166"/>
      <c r="BH2120" s="166"/>
      <c r="BI2120" s="166"/>
      <c r="BJ2120" s="166"/>
      <c r="BK2120" s="166"/>
      <c r="BL2120" s="166"/>
      <c r="BM2120" s="166"/>
      <c r="BN2120" s="166"/>
      <c r="BO2120" s="166"/>
      <c r="BP2120" s="166"/>
      <c r="BQ2120" s="166"/>
      <c r="BR2120" s="166"/>
      <c r="BS2120" s="166"/>
      <c r="BT2120" s="166"/>
      <c r="BU2120" s="166"/>
      <c r="BV2120" s="166"/>
      <c r="BW2120" s="166"/>
      <c r="BX2120" s="166"/>
      <c r="BY2120" s="166"/>
      <c r="BZ2120" s="166"/>
      <c r="CA2120" s="166"/>
      <c r="CB2120" s="166"/>
      <c r="CC2120" s="166"/>
      <c r="CD2120" s="166"/>
      <c r="CE2120" s="166"/>
      <c r="CF2120" s="166"/>
      <c r="CG2120" s="166"/>
      <c r="CH2120" s="166"/>
      <c r="CI2120" s="166"/>
      <c r="CJ2120" s="166"/>
      <c r="CK2120" s="166"/>
      <c r="CL2120" s="166"/>
      <c r="CM2120" s="166"/>
      <c r="CN2120" s="166"/>
      <c r="CO2120" s="166"/>
      <c r="CP2120" s="166"/>
      <c r="CQ2120" s="166"/>
      <c r="CR2120" s="166"/>
      <c r="CS2120" s="166"/>
      <c r="CT2120" s="166"/>
      <c r="CU2120" s="166"/>
      <c r="CV2120" s="166"/>
      <c r="CW2120" s="166"/>
      <c r="CX2120" s="166"/>
      <c r="CY2120" s="166"/>
      <c r="CZ2120" s="166"/>
      <c r="DA2120" s="166"/>
      <c r="DB2120" s="166"/>
      <c r="DC2120" s="166"/>
      <c r="DD2120" s="166"/>
      <c r="DE2120" s="166"/>
      <c r="DF2120" s="166"/>
      <c r="DG2120" s="166"/>
      <c r="DH2120" s="166"/>
      <c r="DI2120" s="166"/>
      <c r="DJ2120" s="166"/>
      <c r="DK2120" s="166"/>
    </row>
    <row r="2121" spans="1:115" x14ac:dyDescent="0.3">
      <c r="A2121" s="187"/>
      <c r="B2121" s="187"/>
      <c r="C2121" s="188"/>
      <c r="D2121" s="184"/>
      <c r="E2121" s="184"/>
      <c r="F2121" s="189"/>
      <c r="G2121" s="184"/>
      <c r="H2121" s="184"/>
      <c r="I2121" s="184"/>
      <c r="J2121" s="190"/>
      <c r="K2121" s="191"/>
      <c r="L2121" s="191"/>
      <c r="M2121" s="191"/>
      <c r="N2121" s="192"/>
      <c r="O2121" s="180"/>
      <c r="P2121" s="166"/>
      <c r="Q2121" s="166"/>
      <c r="R2121" s="166"/>
      <c r="S2121" s="166"/>
      <c r="T2121" s="166"/>
      <c r="U2121" s="166"/>
      <c r="V2121" s="166"/>
      <c r="W2121" s="166"/>
      <c r="X2121" s="166"/>
      <c r="Y2121" s="166"/>
      <c r="Z2121" s="166"/>
      <c r="AA2121" s="166"/>
      <c r="AB2121" s="166"/>
      <c r="AC2121" s="166"/>
      <c r="AD2121" s="166"/>
      <c r="AE2121" s="166"/>
      <c r="AF2121" s="166"/>
      <c r="AG2121" s="166"/>
      <c r="AH2121" s="166"/>
      <c r="AI2121" s="166"/>
      <c r="AJ2121" s="166"/>
      <c r="AK2121" s="166"/>
      <c r="AL2121" s="166"/>
      <c r="AM2121" s="166"/>
      <c r="AN2121" s="166"/>
      <c r="AO2121" s="166"/>
      <c r="AP2121" s="166"/>
      <c r="AQ2121" s="166"/>
      <c r="AR2121" s="166"/>
      <c r="AS2121" s="166"/>
      <c r="AT2121" s="166"/>
      <c r="AU2121" s="166"/>
      <c r="AV2121" s="166"/>
      <c r="AW2121" s="166"/>
      <c r="AX2121" s="166"/>
      <c r="AY2121" s="166"/>
      <c r="AZ2121" s="166"/>
      <c r="BA2121" s="166"/>
      <c r="BB2121" s="166"/>
      <c r="BC2121" s="166"/>
      <c r="BD2121" s="166"/>
      <c r="BE2121" s="166"/>
      <c r="BF2121" s="166"/>
      <c r="BG2121" s="166"/>
      <c r="BH2121" s="166"/>
      <c r="BI2121" s="166"/>
      <c r="BJ2121" s="166"/>
      <c r="BK2121" s="166"/>
      <c r="BL2121" s="166"/>
      <c r="BM2121" s="166"/>
      <c r="BN2121" s="166"/>
      <c r="BO2121" s="166"/>
      <c r="BP2121" s="166"/>
      <c r="BQ2121" s="166"/>
      <c r="BR2121" s="166"/>
      <c r="BS2121" s="166"/>
      <c r="BT2121" s="166"/>
      <c r="BU2121" s="166"/>
      <c r="BV2121" s="166"/>
      <c r="BW2121" s="166"/>
      <c r="BX2121" s="166"/>
      <c r="BY2121" s="166"/>
      <c r="BZ2121" s="166"/>
      <c r="CA2121" s="166"/>
      <c r="CB2121" s="166"/>
      <c r="CC2121" s="166"/>
      <c r="CD2121" s="166"/>
      <c r="CE2121" s="166"/>
      <c r="CF2121" s="166"/>
      <c r="CG2121" s="166"/>
      <c r="CH2121" s="166"/>
      <c r="CI2121" s="166"/>
      <c r="CJ2121" s="166"/>
      <c r="CK2121" s="166"/>
      <c r="CL2121" s="166"/>
      <c r="CM2121" s="166"/>
      <c r="CN2121" s="166"/>
      <c r="CO2121" s="166"/>
      <c r="CP2121" s="166"/>
      <c r="CQ2121" s="166"/>
      <c r="CR2121" s="166"/>
      <c r="CS2121" s="166"/>
      <c r="CT2121" s="166"/>
      <c r="CU2121" s="166"/>
      <c r="CV2121" s="166"/>
      <c r="CW2121" s="166"/>
      <c r="CX2121" s="166"/>
      <c r="CY2121" s="166"/>
      <c r="CZ2121" s="166"/>
      <c r="DA2121" s="166"/>
      <c r="DB2121" s="166"/>
      <c r="DC2121" s="166"/>
      <c r="DD2121" s="166"/>
      <c r="DE2121" s="166"/>
      <c r="DF2121" s="166"/>
      <c r="DG2121" s="166"/>
      <c r="DH2121" s="166"/>
      <c r="DI2121" s="166"/>
      <c r="DJ2121" s="166"/>
      <c r="DK2121" s="166"/>
    </row>
    <row r="2122" spans="1:115" x14ac:dyDescent="0.3">
      <c r="A2122" s="187"/>
      <c r="B2122" s="187"/>
      <c r="C2122" s="188"/>
      <c r="D2122" s="184"/>
      <c r="E2122" s="184"/>
      <c r="F2122" s="189"/>
      <c r="G2122" s="184"/>
      <c r="H2122" s="184"/>
      <c r="I2122" s="184"/>
      <c r="J2122" s="190"/>
      <c r="K2122" s="191"/>
      <c r="L2122" s="191"/>
      <c r="M2122" s="191"/>
      <c r="N2122" s="192"/>
      <c r="O2122" s="180"/>
      <c r="P2122" s="166"/>
      <c r="Q2122" s="166"/>
      <c r="R2122" s="166"/>
      <c r="S2122" s="166"/>
      <c r="T2122" s="166"/>
      <c r="U2122" s="166"/>
      <c r="V2122" s="166"/>
      <c r="W2122" s="166"/>
      <c r="X2122" s="166"/>
      <c r="Y2122" s="166"/>
      <c r="Z2122" s="166"/>
      <c r="AA2122" s="166"/>
      <c r="AB2122" s="166"/>
      <c r="AC2122" s="166"/>
      <c r="AD2122" s="166"/>
      <c r="AE2122" s="166"/>
      <c r="AF2122" s="166"/>
      <c r="AG2122" s="166"/>
      <c r="AH2122" s="166"/>
      <c r="AI2122" s="166"/>
      <c r="AJ2122" s="166"/>
      <c r="AK2122" s="166"/>
      <c r="AL2122" s="166"/>
      <c r="AM2122" s="166"/>
      <c r="AN2122" s="166"/>
      <c r="AO2122" s="166"/>
      <c r="AP2122" s="166"/>
      <c r="AQ2122" s="166"/>
      <c r="AR2122" s="166"/>
      <c r="AS2122" s="166"/>
      <c r="AT2122" s="166"/>
      <c r="AU2122" s="166"/>
      <c r="AV2122" s="166"/>
      <c r="AW2122" s="166"/>
      <c r="AX2122" s="166"/>
      <c r="AY2122" s="166"/>
      <c r="AZ2122" s="166"/>
      <c r="BA2122" s="166"/>
      <c r="BB2122" s="166"/>
      <c r="BC2122" s="166"/>
      <c r="BD2122" s="166"/>
      <c r="BE2122" s="166"/>
      <c r="BF2122" s="166"/>
      <c r="BG2122" s="166"/>
      <c r="BH2122" s="166"/>
      <c r="BI2122" s="166"/>
      <c r="BJ2122" s="166"/>
      <c r="BK2122" s="166"/>
      <c r="BL2122" s="166"/>
      <c r="BM2122" s="166"/>
      <c r="BN2122" s="166"/>
      <c r="BO2122" s="166"/>
      <c r="BP2122" s="166"/>
      <c r="BQ2122" s="166"/>
      <c r="BR2122" s="166"/>
      <c r="BS2122" s="166"/>
      <c r="BT2122" s="166"/>
      <c r="BU2122" s="166"/>
      <c r="BV2122" s="166"/>
      <c r="BW2122" s="166"/>
      <c r="BX2122" s="166"/>
      <c r="BY2122" s="166"/>
      <c r="BZ2122" s="166"/>
      <c r="CA2122" s="166"/>
      <c r="CB2122" s="166"/>
      <c r="CC2122" s="166"/>
      <c r="CD2122" s="166"/>
      <c r="CE2122" s="166"/>
      <c r="CF2122" s="166"/>
      <c r="CG2122" s="166"/>
      <c r="CH2122" s="166"/>
      <c r="CI2122" s="166"/>
      <c r="CJ2122" s="166"/>
      <c r="CK2122" s="166"/>
      <c r="CL2122" s="166"/>
      <c r="CM2122" s="166"/>
      <c r="CN2122" s="166"/>
      <c r="CO2122" s="166"/>
      <c r="CP2122" s="166"/>
      <c r="CQ2122" s="166"/>
      <c r="CR2122" s="166"/>
      <c r="CS2122" s="166"/>
      <c r="CT2122" s="166"/>
      <c r="CU2122" s="166"/>
      <c r="CV2122" s="166"/>
      <c r="CW2122" s="166"/>
      <c r="CX2122" s="166"/>
      <c r="CY2122" s="166"/>
      <c r="CZ2122" s="166"/>
      <c r="DA2122" s="166"/>
      <c r="DB2122" s="166"/>
      <c r="DC2122" s="166"/>
      <c r="DD2122" s="166"/>
      <c r="DE2122" s="166"/>
      <c r="DF2122" s="166"/>
      <c r="DG2122" s="166"/>
      <c r="DH2122" s="166"/>
      <c r="DI2122" s="166"/>
      <c r="DJ2122" s="166"/>
      <c r="DK2122" s="166"/>
    </row>
    <row r="2123" spans="1:115" x14ac:dyDescent="0.3">
      <c r="A2123" s="187"/>
      <c r="B2123" s="187"/>
      <c r="C2123" s="188"/>
      <c r="D2123" s="184"/>
      <c r="E2123" s="184"/>
      <c r="F2123" s="189"/>
      <c r="G2123" s="184"/>
      <c r="H2123" s="184"/>
      <c r="I2123" s="184"/>
      <c r="J2123" s="190"/>
      <c r="K2123" s="191"/>
      <c r="L2123" s="191"/>
      <c r="M2123" s="191"/>
      <c r="N2123" s="192"/>
      <c r="O2123" s="180"/>
      <c r="P2123" s="166"/>
      <c r="Q2123" s="166"/>
      <c r="R2123" s="166"/>
      <c r="S2123" s="166"/>
      <c r="T2123" s="166"/>
      <c r="U2123" s="166"/>
      <c r="V2123" s="166"/>
      <c r="W2123" s="166"/>
      <c r="X2123" s="166"/>
      <c r="Y2123" s="166"/>
      <c r="Z2123" s="166"/>
      <c r="AA2123" s="166"/>
      <c r="AB2123" s="166"/>
      <c r="AC2123" s="166"/>
      <c r="AD2123" s="166"/>
      <c r="AE2123" s="166"/>
      <c r="AF2123" s="166"/>
      <c r="AG2123" s="166"/>
      <c r="AH2123" s="166"/>
      <c r="AI2123" s="166"/>
      <c r="AJ2123" s="166"/>
      <c r="AK2123" s="166"/>
      <c r="AL2123" s="166"/>
      <c r="AM2123" s="166"/>
      <c r="AN2123" s="166"/>
      <c r="AO2123" s="166"/>
      <c r="AP2123" s="166"/>
      <c r="AQ2123" s="166"/>
      <c r="AR2123" s="166"/>
      <c r="AS2123" s="166"/>
      <c r="AT2123" s="166"/>
      <c r="AU2123" s="166"/>
      <c r="AV2123" s="166"/>
      <c r="AW2123" s="166"/>
      <c r="AX2123" s="166"/>
      <c r="AY2123" s="166"/>
      <c r="AZ2123" s="166"/>
      <c r="BA2123" s="166"/>
      <c r="BB2123" s="166"/>
      <c r="BC2123" s="166"/>
      <c r="BD2123" s="166"/>
      <c r="BE2123" s="166"/>
      <c r="BF2123" s="166"/>
      <c r="BG2123" s="166"/>
      <c r="BH2123" s="166"/>
      <c r="BI2123" s="166"/>
      <c r="BJ2123" s="166"/>
      <c r="BK2123" s="166"/>
      <c r="BL2123" s="166"/>
      <c r="BM2123" s="166"/>
      <c r="BN2123" s="166"/>
      <c r="BO2123" s="166"/>
      <c r="BP2123" s="166"/>
      <c r="BQ2123" s="166"/>
      <c r="BR2123" s="166"/>
      <c r="BS2123" s="166"/>
      <c r="BT2123" s="166"/>
      <c r="BU2123" s="166"/>
      <c r="BV2123" s="166"/>
      <c r="BW2123" s="166"/>
      <c r="BX2123" s="166"/>
      <c r="BY2123" s="166"/>
      <c r="BZ2123" s="166"/>
      <c r="CA2123" s="166"/>
      <c r="CB2123" s="166"/>
      <c r="CC2123" s="166"/>
      <c r="CD2123" s="166"/>
      <c r="CE2123" s="166"/>
      <c r="CF2123" s="166"/>
      <c r="CG2123" s="166"/>
      <c r="CH2123" s="166"/>
      <c r="CI2123" s="166"/>
      <c r="CJ2123" s="166"/>
      <c r="CK2123" s="166"/>
      <c r="CL2123" s="166"/>
      <c r="CM2123" s="166"/>
      <c r="CN2123" s="166"/>
      <c r="CO2123" s="166"/>
      <c r="CP2123" s="166"/>
      <c r="CQ2123" s="166"/>
      <c r="CR2123" s="166"/>
      <c r="CS2123" s="166"/>
      <c r="CT2123" s="166"/>
      <c r="CU2123" s="166"/>
      <c r="CV2123" s="166"/>
      <c r="CW2123" s="166"/>
      <c r="CX2123" s="166"/>
      <c r="CY2123" s="166"/>
      <c r="CZ2123" s="166"/>
      <c r="DA2123" s="166"/>
      <c r="DB2123" s="166"/>
      <c r="DC2123" s="166"/>
      <c r="DD2123" s="166"/>
      <c r="DE2123" s="166"/>
      <c r="DF2123" s="166"/>
      <c r="DG2123" s="166"/>
      <c r="DH2123" s="166"/>
      <c r="DI2123" s="166"/>
      <c r="DJ2123" s="166"/>
      <c r="DK2123" s="166"/>
    </row>
    <row r="2124" spans="1:115" x14ac:dyDescent="0.3">
      <c r="A2124" s="187"/>
      <c r="B2124" s="187"/>
      <c r="C2124" s="188"/>
      <c r="D2124" s="184"/>
      <c r="E2124" s="184"/>
      <c r="F2124" s="189"/>
      <c r="G2124" s="184"/>
      <c r="H2124" s="184"/>
      <c r="I2124" s="184"/>
      <c r="J2124" s="190"/>
      <c r="K2124" s="191"/>
      <c r="L2124" s="191"/>
      <c r="M2124" s="191"/>
      <c r="N2124" s="192"/>
      <c r="O2124" s="180"/>
      <c r="P2124" s="166"/>
      <c r="Q2124" s="166"/>
      <c r="R2124" s="166"/>
      <c r="S2124" s="166"/>
      <c r="T2124" s="166"/>
      <c r="U2124" s="166"/>
      <c r="V2124" s="166"/>
      <c r="W2124" s="166"/>
      <c r="X2124" s="166"/>
      <c r="Y2124" s="166"/>
      <c r="Z2124" s="166"/>
      <c r="AA2124" s="166"/>
      <c r="AB2124" s="166"/>
      <c r="AC2124" s="166"/>
      <c r="AD2124" s="166"/>
      <c r="AE2124" s="166"/>
      <c r="AF2124" s="166"/>
      <c r="AG2124" s="166"/>
      <c r="AH2124" s="166"/>
      <c r="AI2124" s="166"/>
      <c r="AJ2124" s="166"/>
      <c r="AK2124" s="166"/>
      <c r="AL2124" s="166"/>
      <c r="AM2124" s="166"/>
      <c r="AN2124" s="166"/>
      <c r="AO2124" s="166"/>
      <c r="AP2124" s="166"/>
      <c r="AQ2124" s="166"/>
      <c r="AR2124" s="166"/>
      <c r="AS2124" s="166"/>
      <c r="AT2124" s="166"/>
      <c r="AU2124" s="166"/>
      <c r="AV2124" s="166"/>
      <c r="AW2124" s="166"/>
      <c r="AX2124" s="166"/>
      <c r="AY2124" s="166"/>
      <c r="AZ2124" s="166"/>
      <c r="BA2124" s="166"/>
      <c r="BB2124" s="166"/>
      <c r="BC2124" s="166"/>
      <c r="BD2124" s="166"/>
      <c r="BE2124" s="166"/>
      <c r="BF2124" s="166"/>
      <c r="BG2124" s="166"/>
      <c r="BH2124" s="166"/>
      <c r="BI2124" s="166"/>
      <c r="BJ2124" s="166"/>
      <c r="BK2124" s="166"/>
      <c r="BL2124" s="166"/>
      <c r="BM2124" s="166"/>
      <c r="BN2124" s="166"/>
      <c r="BO2124" s="166"/>
      <c r="BP2124" s="166"/>
      <c r="BQ2124" s="166"/>
      <c r="BR2124" s="166"/>
      <c r="BS2124" s="166"/>
      <c r="BT2124" s="166"/>
      <c r="BU2124" s="166"/>
      <c r="BV2124" s="166"/>
      <c r="BW2124" s="166"/>
      <c r="BX2124" s="166"/>
      <c r="BY2124" s="166"/>
      <c r="BZ2124" s="166"/>
      <c r="CA2124" s="166"/>
      <c r="CB2124" s="166"/>
      <c r="CC2124" s="166"/>
      <c r="CD2124" s="166"/>
      <c r="CE2124" s="166"/>
      <c r="CF2124" s="166"/>
      <c r="CG2124" s="166"/>
      <c r="CH2124" s="166"/>
      <c r="CI2124" s="166"/>
      <c r="CJ2124" s="166"/>
      <c r="CK2124" s="166"/>
      <c r="CL2124" s="166"/>
      <c r="CM2124" s="166"/>
      <c r="CN2124" s="166"/>
      <c r="CO2124" s="166"/>
      <c r="CP2124" s="166"/>
      <c r="CQ2124" s="166"/>
      <c r="CR2124" s="166"/>
      <c r="CS2124" s="166"/>
      <c r="CT2124" s="166"/>
      <c r="CU2124" s="166"/>
      <c r="CV2124" s="166"/>
      <c r="CW2124" s="166"/>
      <c r="CX2124" s="166"/>
      <c r="CY2124" s="166"/>
      <c r="CZ2124" s="166"/>
      <c r="DA2124" s="166"/>
      <c r="DB2124" s="166"/>
      <c r="DC2124" s="166"/>
      <c r="DD2124" s="166"/>
      <c r="DE2124" s="166"/>
      <c r="DF2124" s="166"/>
      <c r="DG2124" s="166"/>
      <c r="DH2124" s="166"/>
      <c r="DI2124" s="166"/>
      <c r="DJ2124" s="166"/>
      <c r="DK2124" s="166"/>
    </row>
    <row r="2125" spans="1:115" x14ac:dyDescent="0.3">
      <c r="A2125" s="187"/>
      <c r="B2125" s="187"/>
      <c r="C2125" s="188"/>
      <c r="D2125" s="184"/>
      <c r="E2125" s="184"/>
      <c r="F2125" s="189"/>
      <c r="G2125" s="184"/>
      <c r="H2125" s="184"/>
      <c r="I2125" s="184"/>
      <c r="J2125" s="190"/>
      <c r="K2125" s="191"/>
      <c r="L2125" s="191"/>
      <c r="M2125" s="191"/>
      <c r="N2125" s="192"/>
      <c r="O2125" s="193"/>
      <c r="P2125" s="166"/>
      <c r="Q2125" s="166"/>
      <c r="R2125" s="166"/>
      <c r="S2125" s="166"/>
      <c r="T2125" s="166"/>
      <c r="U2125" s="166"/>
      <c r="V2125" s="166"/>
      <c r="W2125" s="166"/>
      <c r="X2125" s="166"/>
      <c r="Y2125" s="166"/>
      <c r="Z2125" s="166"/>
      <c r="AA2125" s="166"/>
      <c r="AB2125" s="166"/>
      <c r="AC2125" s="166"/>
      <c r="AD2125" s="166"/>
      <c r="AE2125" s="166"/>
      <c r="AF2125" s="166"/>
      <c r="AG2125" s="166"/>
      <c r="AH2125" s="166"/>
      <c r="AI2125" s="166"/>
      <c r="AJ2125" s="166"/>
      <c r="AK2125" s="166"/>
      <c r="AL2125" s="166"/>
      <c r="AM2125" s="166"/>
      <c r="AN2125" s="166"/>
      <c r="AO2125" s="166"/>
      <c r="AP2125" s="166"/>
      <c r="AQ2125" s="166"/>
      <c r="AR2125" s="166"/>
      <c r="AS2125" s="166"/>
      <c r="AT2125" s="166"/>
      <c r="AU2125" s="166"/>
      <c r="AV2125" s="166"/>
      <c r="AW2125" s="166"/>
      <c r="AX2125" s="166"/>
      <c r="AY2125" s="166"/>
      <c r="AZ2125" s="166"/>
      <c r="BA2125" s="166"/>
      <c r="BB2125" s="166"/>
      <c r="BC2125" s="166"/>
      <c r="BD2125" s="166"/>
      <c r="BE2125" s="166"/>
      <c r="BF2125" s="166"/>
      <c r="BG2125" s="166"/>
      <c r="BH2125" s="166"/>
      <c r="BI2125" s="166"/>
      <c r="BJ2125" s="166"/>
      <c r="BK2125" s="166"/>
      <c r="BL2125" s="166"/>
      <c r="BM2125" s="166"/>
      <c r="BN2125" s="166"/>
      <c r="BO2125" s="166"/>
      <c r="BP2125" s="166"/>
      <c r="BQ2125" s="166"/>
      <c r="BR2125" s="166"/>
      <c r="BS2125" s="166"/>
      <c r="BT2125" s="166"/>
      <c r="BU2125" s="166"/>
      <c r="BV2125" s="166"/>
      <c r="BW2125" s="166"/>
      <c r="BX2125" s="166"/>
      <c r="BY2125" s="166"/>
      <c r="BZ2125" s="166"/>
      <c r="CA2125" s="166"/>
      <c r="CB2125" s="166"/>
      <c r="CC2125" s="166"/>
      <c r="CD2125" s="166"/>
      <c r="CE2125" s="166"/>
      <c r="CF2125" s="166"/>
      <c r="CG2125" s="166"/>
      <c r="CH2125" s="166"/>
      <c r="CI2125" s="166"/>
      <c r="CJ2125" s="166"/>
      <c r="CK2125" s="166"/>
      <c r="CL2125" s="166"/>
      <c r="CM2125" s="166"/>
      <c r="CN2125" s="166"/>
      <c r="CO2125" s="166"/>
      <c r="CP2125" s="166"/>
      <c r="CQ2125" s="166"/>
      <c r="CR2125" s="166"/>
      <c r="CS2125" s="166"/>
      <c r="CT2125" s="166"/>
      <c r="CU2125" s="166"/>
      <c r="CV2125" s="166"/>
      <c r="CW2125" s="166"/>
      <c r="CX2125" s="166"/>
      <c r="CY2125" s="166"/>
      <c r="CZ2125" s="166"/>
      <c r="DA2125" s="166"/>
      <c r="DB2125" s="166"/>
      <c r="DC2125" s="166"/>
      <c r="DD2125" s="166"/>
      <c r="DE2125" s="166"/>
      <c r="DF2125" s="166"/>
      <c r="DG2125" s="166"/>
      <c r="DH2125" s="166"/>
      <c r="DI2125" s="166"/>
      <c r="DJ2125" s="166"/>
      <c r="DK2125" s="166"/>
    </row>
    <row r="2126" spans="1:115" x14ac:dyDescent="0.3">
      <c r="A2126" s="187"/>
      <c r="B2126" s="187"/>
      <c r="C2126" s="188"/>
      <c r="D2126" s="184"/>
      <c r="E2126" s="184"/>
      <c r="F2126" s="189"/>
      <c r="G2126" s="184"/>
      <c r="H2126" s="184"/>
      <c r="I2126" s="184"/>
      <c r="J2126" s="190"/>
      <c r="K2126" s="191"/>
      <c r="L2126" s="191"/>
      <c r="M2126" s="191"/>
      <c r="N2126" s="192"/>
      <c r="O2126" s="180"/>
      <c r="P2126" s="166"/>
      <c r="Q2126" s="166"/>
      <c r="R2126" s="166"/>
      <c r="S2126" s="166"/>
      <c r="T2126" s="166"/>
      <c r="U2126" s="166"/>
      <c r="V2126" s="166"/>
      <c r="W2126" s="166"/>
      <c r="X2126" s="166"/>
      <c r="Y2126" s="166"/>
      <c r="Z2126" s="166"/>
      <c r="AA2126" s="166"/>
      <c r="AB2126" s="166"/>
      <c r="AC2126" s="166"/>
      <c r="AD2126" s="166"/>
      <c r="AE2126" s="166"/>
      <c r="AF2126" s="166"/>
      <c r="AG2126" s="166"/>
      <c r="AH2126" s="166"/>
      <c r="AI2126" s="166"/>
      <c r="AJ2126" s="166"/>
      <c r="AK2126" s="166"/>
      <c r="AL2126" s="166"/>
      <c r="AM2126" s="166"/>
      <c r="AN2126" s="166"/>
      <c r="AO2126" s="166"/>
      <c r="AP2126" s="166"/>
      <c r="AQ2126" s="166"/>
      <c r="AR2126" s="166"/>
      <c r="AS2126" s="166"/>
      <c r="AT2126" s="166"/>
      <c r="AU2126" s="166"/>
      <c r="AV2126" s="166"/>
      <c r="AW2126" s="166"/>
      <c r="AX2126" s="166"/>
      <c r="AY2126" s="166"/>
      <c r="AZ2126" s="166"/>
      <c r="BA2126" s="166"/>
      <c r="BB2126" s="166"/>
      <c r="BC2126" s="166"/>
      <c r="BD2126" s="166"/>
      <c r="BE2126" s="166"/>
      <c r="BF2126" s="166"/>
      <c r="BG2126" s="166"/>
      <c r="BH2126" s="166"/>
      <c r="BI2126" s="166"/>
      <c r="BJ2126" s="166"/>
      <c r="BK2126" s="166"/>
      <c r="BL2126" s="166"/>
      <c r="BM2126" s="166"/>
      <c r="BN2126" s="166"/>
      <c r="BO2126" s="166"/>
      <c r="BP2126" s="166"/>
      <c r="BQ2126" s="166"/>
      <c r="BR2126" s="166"/>
      <c r="BS2126" s="166"/>
      <c r="BT2126" s="166"/>
      <c r="BU2126" s="166"/>
      <c r="BV2126" s="166"/>
      <c r="BW2126" s="166"/>
      <c r="BX2126" s="166"/>
      <c r="BY2126" s="166"/>
      <c r="BZ2126" s="166"/>
      <c r="CA2126" s="166"/>
      <c r="CB2126" s="166"/>
      <c r="CC2126" s="166"/>
      <c r="CD2126" s="166"/>
      <c r="CE2126" s="166"/>
      <c r="CF2126" s="166"/>
      <c r="CG2126" s="166"/>
      <c r="CH2126" s="166"/>
      <c r="CI2126" s="166"/>
      <c r="CJ2126" s="166"/>
      <c r="CK2126" s="166"/>
      <c r="CL2126" s="166"/>
      <c r="CM2126" s="166"/>
      <c r="CN2126" s="166"/>
      <c r="CO2126" s="166"/>
      <c r="CP2126" s="166"/>
      <c r="CQ2126" s="166"/>
      <c r="CR2126" s="166"/>
      <c r="CS2126" s="166"/>
      <c r="CT2126" s="166"/>
      <c r="CU2126" s="166"/>
      <c r="CV2126" s="166"/>
      <c r="CW2126" s="166"/>
      <c r="CX2126" s="166"/>
      <c r="CY2126" s="166"/>
      <c r="CZ2126" s="166"/>
      <c r="DA2126" s="166"/>
      <c r="DB2126" s="166"/>
      <c r="DC2126" s="166"/>
      <c r="DD2126" s="166"/>
      <c r="DE2126" s="166"/>
      <c r="DF2126" s="166"/>
      <c r="DG2126" s="166"/>
      <c r="DH2126" s="166"/>
      <c r="DI2126" s="166"/>
      <c r="DJ2126" s="166"/>
      <c r="DK2126" s="166"/>
    </row>
    <row r="2127" spans="1:115" x14ac:dyDescent="0.3">
      <c r="A2127" s="187"/>
      <c r="B2127" s="187"/>
      <c r="C2127" s="188"/>
      <c r="D2127" s="184"/>
      <c r="E2127" s="184"/>
      <c r="F2127" s="189"/>
      <c r="G2127" s="184"/>
      <c r="H2127" s="184"/>
      <c r="I2127" s="184"/>
      <c r="J2127" s="190"/>
      <c r="K2127" s="191"/>
      <c r="L2127" s="191"/>
      <c r="M2127" s="191"/>
      <c r="N2127" s="192"/>
      <c r="O2127" s="193"/>
      <c r="P2127" s="166"/>
      <c r="Q2127" s="166"/>
      <c r="R2127" s="166"/>
      <c r="S2127" s="166"/>
      <c r="T2127" s="166"/>
      <c r="U2127" s="166"/>
      <c r="V2127" s="166"/>
      <c r="W2127" s="166"/>
      <c r="X2127" s="166"/>
      <c r="Y2127" s="166"/>
      <c r="Z2127" s="166"/>
      <c r="AA2127" s="166"/>
      <c r="AB2127" s="166"/>
      <c r="AC2127" s="166"/>
      <c r="AD2127" s="166"/>
      <c r="AE2127" s="166"/>
      <c r="AF2127" s="166"/>
      <c r="AG2127" s="166"/>
      <c r="AH2127" s="166"/>
      <c r="AI2127" s="166"/>
      <c r="AJ2127" s="166"/>
      <c r="AK2127" s="166"/>
      <c r="AL2127" s="166"/>
      <c r="AM2127" s="166"/>
      <c r="AN2127" s="166"/>
      <c r="AO2127" s="166"/>
      <c r="AP2127" s="166"/>
      <c r="AQ2127" s="166"/>
      <c r="AR2127" s="166"/>
      <c r="AS2127" s="166"/>
      <c r="AT2127" s="166"/>
      <c r="AU2127" s="166"/>
      <c r="AV2127" s="166"/>
      <c r="AW2127" s="166"/>
      <c r="AX2127" s="166"/>
      <c r="AY2127" s="166"/>
      <c r="AZ2127" s="166"/>
      <c r="BA2127" s="166"/>
      <c r="BB2127" s="166"/>
      <c r="BC2127" s="166"/>
      <c r="BD2127" s="166"/>
      <c r="BE2127" s="166"/>
      <c r="BF2127" s="166"/>
      <c r="BG2127" s="166"/>
      <c r="BH2127" s="166"/>
      <c r="BI2127" s="166"/>
      <c r="BJ2127" s="166"/>
      <c r="BK2127" s="166"/>
      <c r="BL2127" s="166"/>
      <c r="BM2127" s="166"/>
      <c r="BN2127" s="166"/>
      <c r="BO2127" s="166"/>
      <c r="BP2127" s="166"/>
      <c r="BQ2127" s="166"/>
      <c r="BR2127" s="166"/>
      <c r="BS2127" s="166"/>
      <c r="BT2127" s="166"/>
      <c r="BU2127" s="166"/>
      <c r="BV2127" s="166"/>
      <c r="BW2127" s="166"/>
      <c r="BX2127" s="166"/>
      <c r="BY2127" s="166"/>
      <c r="BZ2127" s="166"/>
      <c r="CA2127" s="166"/>
      <c r="CB2127" s="166"/>
      <c r="CC2127" s="166"/>
      <c r="CD2127" s="166"/>
      <c r="CE2127" s="166"/>
      <c r="CF2127" s="166"/>
      <c r="CG2127" s="166"/>
      <c r="CH2127" s="166"/>
      <c r="CI2127" s="166"/>
      <c r="CJ2127" s="166"/>
      <c r="CK2127" s="166"/>
      <c r="CL2127" s="166"/>
      <c r="CM2127" s="166"/>
      <c r="CN2127" s="166"/>
      <c r="CO2127" s="166"/>
      <c r="CP2127" s="166"/>
      <c r="CQ2127" s="166"/>
      <c r="CR2127" s="166"/>
      <c r="CS2127" s="166"/>
      <c r="CT2127" s="166"/>
      <c r="CU2127" s="166"/>
      <c r="CV2127" s="166"/>
      <c r="CW2127" s="166"/>
      <c r="CX2127" s="166"/>
      <c r="CY2127" s="166"/>
      <c r="CZ2127" s="166"/>
      <c r="DA2127" s="166"/>
      <c r="DB2127" s="166"/>
      <c r="DC2127" s="166"/>
      <c r="DD2127" s="166"/>
      <c r="DE2127" s="166"/>
      <c r="DF2127" s="166"/>
      <c r="DG2127" s="166"/>
      <c r="DH2127" s="166"/>
      <c r="DI2127" s="166"/>
      <c r="DJ2127" s="166"/>
      <c r="DK2127" s="166"/>
    </row>
    <row r="2128" spans="1:115" x14ac:dyDescent="0.3">
      <c r="A2128" s="187"/>
      <c r="B2128" s="187"/>
      <c r="C2128" s="188"/>
      <c r="D2128" s="184"/>
      <c r="E2128" s="184"/>
      <c r="F2128" s="189"/>
      <c r="G2128" s="184"/>
      <c r="H2128" s="184"/>
      <c r="I2128" s="184"/>
      <c r="J2128" s="190"/>
      <c r="K2128" s="191"/>
      <c r="L2128" s="191"/>
      <c r="M2128" s="191"/>
      <c r="N2128" s="192"/>
      <c r="O2128" s="193"/>
      <c r="P2128" s="166"/>
      <c r="Q2128" s="166"/>
      <c r="R2128" s="166"/>
      <c r="S2128" s="166"/>
      <c r="T2128" s="166"/>
      <c r="U2128" s="166"/>
      <c r="V2128" s="166"/>
      <c r="W2128" s="166"/>
      <c r="X2128" s="166"/>
      <c r="Y2128" s="166"/>
      <c r="Z2128" s="166"/>
      <c r="AA2128" s="166"/>
      <c r="AB2128" s="166"/>
      <c r="AC2128" s="166"/>
      <c r="AD2128" s="166"/>
      <c r="AE2128" s="166"/>
      <c r="AF2128" s="166"/>
      <c r="AG2128" s="166"/>
      <c r="AH2128" s="166"/>
      <c r="AI2128" s="166"/>
      <c r="AJ2128" s="166"/>
      <c r="AK2128" s="166"/>
      <c r="AL2128" s="166"/>
      <c r="AM2128" s="166"/>
      <c r="AN2128" s="166"/>
      <c r="AO2128" s="166"/>
      <c r="AP2128" s="166"/>
      <c r="AQ2128" s="166"/>
      <c r="AR2128" s="166"/>
      <c r="AS2128" s="166"/>
      <c r="AT2128" s="166"/>
      <c r="AU2128" s="166"/>
      <c r="AV2128" s="166"/>
      <c r="AW2128" s="166"/>
      <c r="AX2128" s="166"/>
      <c r="AY2128" s="166"/>
      <c r="AZ2128" s="166"/>
      <c r="BA2128" s="166"/>
      <c r="BB2128" s="166"/>
      <c r="BC2128" s="166"/>
      <c r="BD2128" s="166"/>
      <c r="BE2128" s="166"/>
      <c r="BF2128" s="166"/>
      <c r="BG2128" s="166"/>
      <c r="BH2128" s="166"/>
      <c r="BI2128" s="166"/>
      <c r="BJ2128" s="166"/>
      <c r="BK2128" s="166"/>
      <c r="BL2128" s="166"/>
      <c r="BM2128" s="166"/>
      <c r="BN2128" s="166"/>
      <c r="BO2128" s="166"/>
      <c r="BP2128" s="166"/>
      <c r="BQ2128" s="166"/>
      <c r="BR2128" s="166"/>
      <c r="BS2128" s="166"/>
      <c r="BT2128" s="166"/>
      <c r="BU2128" s="166"/>
      <c r="BV2128" s="166"/>
      <c r="BW2128" s="166"/>
      <c r="BX2128" s="166"/>
      <c r="BY2128" s="166"/>
      <c r="BZ2128" s="166"/>
      <c r="CA2128" s="166"/>
      <c r="CB2128" s="166"/>
      <c r="CC2128" s="166"/>
      <c r="CD2128" s="166"/>
      <c r="CE2128" s="166"/>
      <c r="CF2128" s="166"/>
      <c r="CG2128" s="166"/>
      <c r="CH2128" s="166"/>
      <c r="CI2128" s="166"/>
      <c r="CJ2128" s="166"/>
      <c r="CK2128" s="166"/>
      <c r="CL2128" s="166"/>
      <c r="CM2128" s="166"/>
      <c r="CN2128" s="166"/>
      <c r="CO2128" s="166"/>
      <c r="CP2128" s="166"/>
      <c r="CQ2128" s="166"/>
      <c r="CR2128" s="166"/>
      <c r="CS2128" s="166"/>
      <c r="CT2128" s="166"/>
      <c r="CU2128" s="166"/>
      <c r="CV2128" s="166"/>
      <c r="CW2128" s="166"/>
      <c r="CX2128" s="166"/>
      <c r="CY2128" s="166"/>
      <c r="CZ2128" s="166"/>
      <c r="DA2128" s="166"/>
      <c r="DB2128" s="166"/>
      <c r="DC2128" s="166"/>
      <c r="DD2128" s="166"/>
      <c r="DE2128" s="166"/>
      <c r="DF2128" s="166"/>
      <c r="DG2128" s="166"/>
      <c r="DH2128" s="166"/>
      <c r="DI2128" s="166"/>
      <c r="DJ2128" s="166"/>
      <c r="DK2128" s="166"/>
    </row>
    <row r="2129" spans="1:115" x14ac:dyDescent="0.3">
      <c r="A2129" s="187"/>
      <c r="B2129" s="187"/>
      <c r="C2129" s="188"/>
      <c r="D2129" s="184"/>
      <c r="E2129" s="184"/>
      <c r="F2129" s="189"/>
      <c r="G2129" s="184"/>
      <c r="H2129" s="184"/>
      <c r="I2129" s="184"/>
      <c r="J2129" s="190"/>
      <c r="K2129" s="191"/>
      <c r="L2129" s="191"/>
      <c r="M2129" s="191"/>
      <c r="N2129" s="192"/>
      <c r="O2129" s="193"/>
      <c r="P2129" s="166"/>
      <c r="Q2129" s="166"/>
      <c r="R2129" s="166"/>
      <c r="S2129" s="166"/>
      <c r="T2129" s="166"/>
      <c r="U2129" s="166"/>
      <c r="V2129" s="166"/>
      <c r="W2129" s="166"/>
      <c r="X2129" s="166"/>
      <c r="Y2129" s="166"/>
      <c r="Z2129" s="166"/>
      <c r="AA2129" s="166"/>
      <c r="AB2129" s="166"/>
      <c r="AC2129" s="166"/>
      <c r="AD2129" s="166"/>
      <c r="AE2129" s="166"/>
      <c r="AF2129" s="166"/>
      <c r="AG2129" s="166"/>
      <c r="AH2129" s="166"/>
      <c r="AI2129" s="166"/>
      <c r="AJ2129" s="166"/>
      <c r="AK2129" s="166"/>
      <c r="AL2129" s="166"/>
      <c r="AM2129" s="166"/>
      <c r="AN2129" s="166"/>
      <c r="AO2129" s="166"/>
      <c r="AP2129" s="166"/>
      <c r="AQ2129" s="166"/>
      <c r="AR2129" s="166"/>
      <c r="AS2129" s="166"/>
      <c r="AT2129" s="166"/>
      <c r="AU2129" s="166"/>
      <c r="AV2129" s="166"/>
      <c r="AW2129" s="166"/>
      <c r="AX2129" s="166"/>
      <c r="AY2129" s="166"/>
      <c r="AZ2129" s="166"/>
      <c r="BA2129" s="166"/>
      <c r="BB2129" s="166"/>
      <c r="BC2129" s="166"/>
      <c r="BD2129" s="166"/>
      <c r="BE2129" s="166"/>
      <c r="BF2129" s="166"/>
      <c r="BG2129" s="166"/>
      <c r="BH2129" s="166"/>
      <c r="BI2129" s="166"/>
      <c r="BJ2129" s="166"/>
      <c r="BK2129" s="166"/>
      <c r="BL2129" s="166"/>
      <c r="BM2129" s="166"/>
      <c r="BN2129" s="166"/>
      <c r="BO2129" s="166"/>
      <c r="BP2129" s="166"/>
      <c r="BQ2129" s="166"/>
      <c r="BR2129" s="166"/>
      <c r="BS2129" s="166"/>
      <c r="BT2129" s="166"/>
      <c r="BU2129" s="166"/>
      <c r="BV2129" s="166"/>
      <c r="BW2129" s="166"/>
      <c r="BX2129" s="166"/>
      <c r="BY2129" s="166"/>
      <c r="BZ2129" s="166"/>
      <c r="CA2129" s="166"/>
      <c r="CB2129" s="166"/>
      <c r="CC2129" s="166"/>
      <c r="CD2129" s="166"/>
      <c r="CE2129" s="166"/>
      <c r="CF2129" s="166"/>
      <c r="CG2129" s="166"/>
      <c r="CH2129" s="166"/>
      <c r="CI2129" s="166"/>
      <c r="CJ2129" s="166"/>
      <c r="CK2129" s="166"/>
      <c r="CL2129" s="166"/>
      <c r="CM2129" s="166"/>
      <c r="CN2129" s="166"/>
      <c r="CO2129" s="166"/>
      <c r="CP2129" s="166"/>
      <c r="CQ2129" s="166"/>
      <c r="CR2129" s="166"/>
      <c r="CS2129" s="166"/>
      <c r="CT2129" s="166"/>
      <c r="CU2129" s="166"/>
      <c r="CV2129" s="166"/>
      <c r="CW2129" s="166"/>
      <c r="CX2129" s="166"/>
      <c r="CY2129" s="166"/>
      <c r="CZ2129" s="166"/>
      <c r="DA2129" s="166"/>
      <c r="DB2129" s="166"/>
      <c r="DC2129" s="166"/>
      <c r="DD2129" s="166"/>
      <c r="DE2129" s="166"/>
      <c r="DF2129" s="166"/>
      <c r="DG2129" s="166"/>
      <c r="DH2129" s="166"/>
      <c r="DI2129" s="166"/>
      <c r="DJ2129" s="166"/>
      <c r="DK2129" s="166"/>
    </row>
    <row r="2130" spans="1:115" x14ac:dyDescent="0.3">
      <c r="A2130" s="187"/>
      <c r="B2130" s="187"/>
      <c r="C2130" s="188"/>
      <c r="D2130" s="184"/>
      <c r="E2130" s="184"/>
      <c r="F2130" s="189"/>
      <c r="G2130" s="184"/>
      <c r="H2130" s="184"/>
      <c r="I2130" s="184"/>
      <c r="J2130" s="190"/>
      <c r="K2130" s="191"/>
      <c r="L2130" s="191"/>
      <c r="M2130" s="191"/>
      <c r="N2130" s="192"/>
      <c r="O2130" s="193"/>
      <c r="P2130" s="166"/>
      <c r="Q2130" s="166"/>
      <c r="R2130" s="166"/>
      <c r="S2130" s="166"/>
      <c r="T2130" s="166"/>
      <c r="U2130" s="166"/>
      <c r="V2130" s="166"/>
      <c r="W2130" s="166"/>
      <c r="X2130" s="166"/>
      <c r="Y2130" s="166"/>
      <c r="Z2130" s="166"/>
      <c r="AA2130" s="166"/>
      <c r="AB2130" s="166"/>
      <c r="AC2130" s="166"/>
      <c r="AD2130" s="166"/>
      <c r="AE2130" s="166"/>
      <c r="AF2130" s="166"/>
      <c r="AG2130" s="166"/>
      <c r="AH2130" s="166"/>
      <c r="AI2130" s="166"/>
      <c r="AJ2130" s="166"/>
      <c r="AK2130" s="166"/>
      <c r="AL2130" s="166"/>
      <c r="AM2130" s="166"/>
      <c r="AN2130" s="166"/>
      <c r="AO2130" s="166"/>
      <c r="AP2130" s="166"/>
      <c r="AQ2130" s="166"/>
      <c r="AR2130" s="166"/>
      <c r="AS2130" s="166"/>
      <c r="AT2130" s="166"/>
      <c r="AU2130" s="166"/>
      <c r="AV2130" s="166"/>
      <c r="AW2130" s="166"/>
      <c r="AX2130" s="166"/>
      <c r="AY2130" s="166"/>
      <c r="AZ2130" s="166"/>
      <c r="BA2130" s="166"/>
      <c r="BB2130" s="166"/>
      <c r="BC2130" s="166"/>
      <c r="BD2130" s="166"/>
      <c r="BE2130" s="166"/>
      <c r="BF2130" s="166"/>
      <c r="BG2130" s="166"/>
      <c r="BH2130" s="166"/>
      <c r="BI2130" s="166"/>
      <c r="BJ2130" s="166"/>
      <c r="BK2130" s="166"/>
      <c r="BL2130" s="166"/>
      <c r="BM2130" s="166"/>
      <c r="BN2130" s="166"/>
      <c r="BO2130" s="166"/>
      <c r="BP2130" s="166"/>
      <c r="BQ2130" s="166"/>
      <c r="BR2130" s="166"/>
      <c r="BS2130" s="166"/>
      <c r="BT2130" s="166"/>
      <c r="BU2130" s="166"/>
      <c r="BV2130" s="166"/>
      <c r="BW2130" s="166"/>
      <c r="BX2130" s="166"/>
      <c r="BY2130" s="166"/>
      <c r="BZ2130" s="166"/>
      <c r="CA2130" s="166"/>
      <c r="CB2130" s="166"/>
      <c r="CC2130" s="166"/>
      <c r="CD2130" s="166"/>
      <c r="CE2130" s="166"/>
      <c r="CF2130" s="166"/>
      <c r="CG2130" s="166"/>
      <c r="CH2130" s="166"/>
      <c r="CI2130" s="166"/>
      <c r="CJ2130" s="166"/>
      <c r="CK2130" s="166"/>
      <c r="CL2130" s="166"/>
      <c r="CM2130" s="166"/>
      <c r="CN2130" s="166"/>
      <c r="CO2130" s="166"/>
      <c r="CP2130" s="166"/>
      <c r="CQ2130" s="166"/>
      <c r="CR2130" s="166"/>
      <c r="CS2130" s="166"/>
      <c r="CT2130" s="166"/>
      <c r="CU2130" s="166"/>
      <c r="CV2130" s="166"/>
      <c r="CW2130" s="166"/>
      <c r="CX2130" s="166"/>
      <c r="CY2130" s="166"/>
      <c r="CZ2130" s="166"/>
      <c r="DA2130" s="166"/>
      <c r="DB2130" s="166"/>
      <c r="DC2130" s="166"/>
      <c r="DD2130" s="166"/>
      <c r="DE2130" s="166"/>
      <c r="DF2130" s="166"/>
      <c r="DG2130" s="166"/>
      <c r="DH2130" s="166"/>
      <c r="DI2130" s="166"/>
      <c r="DJ2130" s="166"/>
      <c r="DK2130" s="166"/>
    </row>
    <row r="2131" spans="1:115" x14ac:dyDescent="0.3">
      <c r="A2131" s="187"/>
      <c r="B2131" s="187"/>
      <c r="C2131" s="188"/>
      <c r="D2131" s="184"/>
      <c r="E2131" s="184"/>
      <c r="F2131" s="189"/>
      <c r="G2131" s="184"/>
      <c r="H2131" s="184"/>
      <c r="I2131" s="184"/>
      <c r="J2131" s="190"/>
      <c r="K2131" s="191"/>
      <c r="L2131" s="191"/>
      <c r="M2131" s="191"/>
      <c r="N2131" s="192"/>
      <c r="O2131" s="180"/>
      <c r="P2131" s="166"/>
      <c r="Q2131" s="166"/>
      <c r="R2131" s="166"/>
      <c r="S2131" s="166"/>
      <c r="T2131" s="166"/>
      <c r="U2131" s="166"/>
      <c r="V2131" s="166"/>
      <c r="W2131" s="166"/>
      <c r="X2131" s="166"/>
      <c r="Y2131" s="166"/>
      <c r="Z2131" s="166"/>
      <c r="AA2131" s="166"/>
      <c r="AB2131" s="166"/>
      <c r="AC2131" s="166"/>
      <c r="AD2131" s="166"/>
      <c r="AE2131" s="166"/>
      <c r="AF2131" s="166"/>
      <c r="AG2131" s="166"/>
      <c r="AH2131" s="166"/>
      <c r="AI2131" s="166"/>
      <c r="AJ2131" s="166"/>
      <c r="AK2131" s="166"/>
      <c r="AL2131" s="166"/>
      <c r="AM2131" s="166"/>
      <c r="AN2131" s="166"/>
      <c r="AO2131" s="166"/>
      <c r="AP2131" s="166"/>
      <c r="AQ2131" s="166"/>
      <c r="AR2131" s="166"/>
      <c r="AS2131" s="166"/>
      <c r="AT2131" s="166"/>
      <c r="AU2131" s="166"/>
      <c r="AV2131" s="166"/>
      <c r="AW2131" s="166"/>
      <c r="AX2131" s="166"/>
      <c r="AY2131" s="166"/>
      <c r="AZ2131" s="166"/>
      <c r="BA2131" s="166"/>
      <c r="BB2131" s="166"/>
      <c r="BC2131" s="166"/>
      <c r="BD2131" s="166"/>
      <c r="BE2131" s="166"/>
      <c r="BF2131" s="166"/>
      <c r="BG2131" s="166"/>
      <c r="BH2131" s="166"/>
      <c r="BI2131" s="166"/>
      <c r="BJ2131" s="166"/>
      <c r="BK2131" s="166"/>
      <c r="BL2131" s="166"/>
      <c r="BM2131" s="166"/>
      <c r="BN2131" s="166"/>
      <c r="BO2131" s="166"/>
      <c r="BP2131" s="166"/>
      <c r="BQ2131" s="166"/>
      <c r="BR2131" s="166"/>
      <c r="BS2131" s="166"/>
      <c r="BT2131" s="166"/>
      <c r="BU2131" s="166"/>
      <c r="BV2131" s="166"/>
      <c r="BW2131" s="166"/>
      <c r="BX2131" s="166"/>
      <c r="BY2131" s="166"/>
      <c r="BZ2131" s="166"/>
      <c r="CA2131" s="166"/>
      <c r="CB2131" s="166"/>
      <c r="CC2131" s="166"/>
      <c r="CD2131" s="166"/>
      <c r="CE2131" s="166"/>
      <c r="CF2131" s="166"/>
      <c r="CG2131" s="166"/>
      <c r="CH2131" s="166"/>
      <c r="CI2131" s="166"/>
      <c r="CJ2131" s="166"/>
      <c r="CK2131" s="166"/>
      <c r="CL2131" s="166"/>
      <c r="CM2131" s="166"/>
      <c r="CN2131" s="166"/>
      <c r="CO2131" s="166"/>
      <c r="CP2131" s="166"/>
      <c r="CQ2131" s="166"/>
      <c r="CR2131" s="166"/>
      <c r="CS2131" s="166"/>
      <c r="CT2131" s="166"/>
      <c r="CU2131" s="166"/>
      <c r="CV2131" s="166"/>
      <c r="CW2131" s="166"/>
      <c r="CX2131" s="166"/>
      <c r="CY2131" s="166"/>
      <c r="CZ2131" s="166"/>
      <c r="DA2131" s="166"/>
      <c r="DB2131" s="166"/>
      <c r="DC2131" s="166"/>
      <c r="DD2131" s="166"/>
      <c r="DE2131" s="166"/>
      <c r="DF2131" s="166"/>
      <c r="DG2131" s="166"/>
      <c r="DH2131" s="166"/>
      <c r="DI2131" s="166"/>
      <c r="DJ2131" s="166"/>
      <c r="DK2131" s="166"/>
    </row>
    <row r="2132" spans="1:115" x14ac:dyDescent="0.3">
      <c r="A2132" s="187"/>
      <c r="B2132" s="187"/>
      <c r="C2132" s="188"/>
      <c r="D2132" s="184"/>
      <c r="E2132" s="184"/>
      <c r="F2132" s="189"/>
      <c r="G2132" s="184"/>
      <c r="H2132" s="184"/>
      <c r="I2132" s="184"/>
      <c r="J2132" s="190"/>
      <c r="K2132" s="191"/>
      <c r="L2132" s="191"/>
      <c r="M2132" s="191"/>
      <c r="N2132" s="192"/>
      <c r="O2132" s="180"/>
      <c r="P2132" s="166"/>
      <c r="Q2132" s="166"/>
      <c r="R2132" s="166"/>
      <c r="S2132" s="166"/>
      <c r="T2132" s="166"/>
      <c r="U2132" s="166"/>
      <c r="V2132" s="166"/>
      <c r="W2132" s="166"/>
      <c r="X2132" s="166"/>
      <c r="Y2132" s="166"/>
      <c r="Z2132" s="166"/>
      <c r="AA2132" s="166"/>
      <c r="AB2132" s="166"/>
      <c r="AC2132" s="166"/>
      <c r="AD2132" s="166"/>
      <c r="AE2132" s="166"/>
      <c r="AF2132" s="166"/>
      <c r="AG2132" s="166"/>
      <c r="AH2132" s="166"/>
      <c r="AI2132" s="166"/>
      <c r="AJ2132" s="166"/>
      <c r="AK2132" s="166"/>
      <c r="AL2132" s="166"/>
      <c r="AM2132" s="166"/>
      <c r="AN2132" s="166"/>
      <c r="AO2132" s="166"/>
      <c r="AP2132" s="166"/>
      <c r="AQ2132" s="166"/>
      <c r="AR2132" s="166"/>
      <c r="AS2132" s="166"/>
      <c r="AT2132" s="166"/>
      <c r="AU2132" s="166"/>
      <c r="AV2132" s="166"/>
      <c r="AW2132" s="166"/>
      <c r="AX2132" s="166"/>
      <c r="AY2132" s="166"/>
      <c r="AZ2132" s="166"/>
      <c r="BA2132" s="166"/>
      <c r="BB2132" s="166"/>
      <c r="BC2132" s="166"/>
      <c r="BD2132" s="166"/>
      <c r="BE2132" s="166"/>
      <c r="BF2132" s="166"/>
      <c r="BG2132" s="166"/>
      <c r="BH2132" s="166"/>
      <c r="BI2132" s="166"/>
      <c r="BJ2132" s="166"/>
      <c r="BK2132" s="166"/>
      <c r="BL2132" s="166"/>
      <c r="BM2132" s="166"/>
      <c r="BN2132" s="166"/>
      <c r="BO2132" s="166"/>
      <c r="BP2132" s="166"/>
      <c r="BQ2132" s="166"/>
      <c r="BR2132" s="166"/>
      <c r="BS2132" s="166"/>
      <c r="BT2132" s="166"/>
      <c r="BU2132" s="166"/>
      <c r="BV2132" s="166"/>
      <c r="BW2132" s="166"/>
      <c r="BX2132" s="166"/>
      <c r="BY2132" s="166"/>
      <c r="BZ2132" s="166"/>
      <c r="CA2132" s="166"/>
      <c r="CB2132" s="166"/>
      <c r="CC2132" s="166"/>
      <c r="CD2132" s="166"/>
      <c r="CE2132" s="166"/>
      <c r="CF2132" s="166"/>
      <c r="CG2132" s="166"/>
      <c r="CH2132" s="166"/>
      <c r="CI2132" s="166"/>
      <c r="CJ2132" s="166"/>
      <c r="CK2132" s="166"/>
      <c r="CL2132" s="166"/>
      <c r="CM2132" s="166"/>
      <c r="CN2132" s="166"/>
      <c r="CO2132" s="166"/>
      <c r="CP2132" s="166"/>
      <c r="CQ2132" s="166"/>
      <c r="CR2132" s="166"/>
      <c r="CS2132" s="166"/>
      <c r="CT2132" s="166"/>
      <c r="CU2132" s="166"/>
      <c r="CV2132" s="166"/>
      <c r="CW2132" s="166"/>
      <c r="CX2132" s="166"/>
      <c r="CY2132" s="166"/>
      <c r="CZ2132" s="166"/>
      <c r="DA2132" s="166"/>
      <c r="DB2132" s="166"/>
      <c r="DC2132" s="166"/>
      <c r="DD2132" s="166"/>
      <c r="DE2132" s="166"/>
      <c r="DF2132" s="166"/>
      <c r="DG2132" s="166"/>
      <c r="DH2132" s="166"/>
      <c r="DI2132" s="166"/>
      <c r="DJ2132" s="166"/>
      <c r="DK2132" s="166"/>
    </row>
    <row r="2133" spans="1:115" x14ac:dyDescent="0.3">
      <c r="A2133" s="187"/>
      <c r="B2133" s="187"/>
      <c r="C2133" s="188"/>
      <c r="D2133" s="184"/>
      <c r="E2133" s="184"/>
      <c r="F2133" s="189"/>
      <c r="G2133" s="184"/>
      <c r="H2133" s="184"/>
      <c r="I2133" s="184"/>
      <c r="J2133" s="190"/>
      <c r="K2133" s="191"/>
      <c r="L2133" s="191"/>
      <c r="M2133" s="191"/>
      <c r="N2133" s="192"/>
      <c r="O2133" s="180"/>
      <c r="P2133" s="166"/>
      <c r="Q2133" s="166"/>
      <c r="R2133" s="166"/>
      <c r="S2133" s="166"/>
      <c r="T2133" s="166"/>
      <c r="U2133" s="166"/>
      <c r="V2133" s="166"/>
      <c r="W2133" s="166"/>
      <c r="X2133" s="166"/>
      <c r="Y2133" s="166"/>
      <c r="Z2133" s="166"/>
      <c r="AA2133" s="166"/>
      <c r="AB2133" s="166"/>
      <c r="AC2133" s="166"/>
      <c r="AD2133" s="166"/>
      <c r="AE2133" s="166"/>
      <c r="AF2133" s="166"/>
      <c r="AG2133" s="166"/>
      <c r="AH2133" s="166"/>
      <c r="AI2133" s="166"/>
      <c r="AJ2133" s="166"/>
      <c r="AK2133" s="166"/>
      <c r="AL2133" s="166"/>
      <c r="AM2133" s="166"/>
      <c r="AN2133" s="166"/>
      <c r="AO2133" s="166"/>
      <c r="AP2133" s="166"/>
      <c r="AQ2133" s="166"/>
      <c r="AR2133" s="166"/>
      <c r="AS2133" s="166"/>
      <c r="AT2133" s="166"/>
      <c r="AU2133" s="166"/>
      <c r="AV2133" s="166"/>
      <c r="AW2133" s="166"/>
      <c r="AX2133" s="166"/>
      <c r="AY2133" s="166"/>
      <c r="AZ2133" s="166"/>
      <c r="BA2133" s="166"/>
      <c r="BB2133" s="166"/>
      <c r="BC2133" s="166"/>
      <c r="BD2133" s="166"/>
      <c r="BE2133" s="166"/>
      <c r="BF2133" s="166"/>
      <c r="BG2133" s="166"/>
      <c r="BH2133" s="166"/>
      <c r="BI2133" s="166"/>
      <c r="BJ2133" s="166"/>
      <c r="BK2133" s="166"/>
      <c r="BL2133" s="166"/>
      <c r="BM2133" s="166"/>
      <c r="BN2133" s="166"/>
      <c r="BO2133" s="166"/>
      <c r="BP2133" s="166"/>
      <c r="BQ2133" s="166"/>
      <c r="BR2133" s="166"/>
      <c r="BS2133" s="166"/>
      <c r="BT2133" s="166"/>
      <c r="BU2133" s="166"/>
      <c r="BV2133" s="166"/>
      <c r="BW2133" s="166"/>
      <c r="BX2133" s="166"/>
      <c r="BY2133" s="166"/>
      <c r="BZ2133" s="166"/>
      <c r="CA2133" s="166"/>
      <c r="CB2133" s="166"/>
      <c r="CC2133" s="166"/>
      <c r="CD2133" s="166"/>
      <c r="CE2133" s="166"/>
      <c r="CF2133" s="166"/>
      <c r="CG2133" s="166"/>
      <c r="CH2133" s="166"/>
      <c r="CI2133" s="166"/>
      <c r="CJ2133" s="166"/>
      <c r="CK2133" s="166"/>
      <c r="CL2133" s="166"/>
      <c r="CM2133" s="166"/>
      <c r="CN2133" s="166"/>
      <c r="CO2133" s="166"/>
      <c r="CP2133" s="166"/>
      <c r="CQ2133" s="166"/>
      <c r="CR2133" s="166"/>
      <c r="CS2133" s="166"/>
      <c r="CT2133" s="166"/>
      <c r="CU2133" s="166"/>
      <c r="CV2133" s="166"/>
      <c r="CW2133" s="166"/>
      <c r="CX2133" s="166"/>
      <c r="CY2133" s="166"/>
      <c r="CZ2133" s="166"/>
      <c r="DA2133" s="166"/>
      <c r="DB2133" s="166"/>
      <c r="DC2133" s="166"/>
      <c r="DD2133" s="166"/>
      <c r="DE2133" s="166"/>
      <c r="DF2133" s="166"/>
      <c r="DG2133" s="166"/>
      <c r="DH2133" s="166"/>
      <c r="DI2133" s="166"/>
      <c r="DJ2133" s="166"/>
      <c r="DK2133" s="166"/>
    </row>
    <row r="2134" spans="1:115" x14ac:dyDescent="0.3">
      <c r="A2134" s="187"/>
      <c r="B2134" s="187"/>
      <c r="C2134" s="188"/>
      <c r="D2134" s="184"/>
      <c r="E2134" s="184"/>
      <c r="F2134" s="189"/>
      <c r="G2134" s="184"/>
      <c r="H2134" s="184"/>
      <c r="I2134" s="184"/>
      <c r="J2134" s="190"/>
      <c r="K2134" s="191"/>
      <c r="L2134" s="191"/>
      <c r="M2134" s="191"/>
      <c r="N2134" s="192"/>
      <c r="O2134" s="180"/>
      <c r="P2134" s="166"/>
      <c r="Q2134" s="166"/>
      <c r="R2134" s="166"/>
      <c r="S2134" s="166"/>
      <c r="T2134" s="166"/>
      <c r="U2134" s="166"/>
      <c r="V2134" s="166"/>
      <c r="W2134" s="166"/>
      <c r="X2134" s="166"/>
      <c r="Y2134" s="166"/>
      <c r="Z2134" s="166"/>
      <c r="AA2134" s="166"/>
      <c r="AB2134" s="166"/>
      <c r="AC2134" s="166"/>
      <c r="AD2134" s="166"/>
      <c r="AE2134" s="166"/>
      <c r="AF2134" s="166"/>
      <c r="AG2134" s="166"/>
      <c r="AH2134" s="166"/>
      <c r="AI2134" s="166"/>
      <c r="AJ2134" s="166"/>
      <c r="AK2134" s="166"/>
      <c r="AL2134" s="166"/>
      <c r="AM2134" s="166"/>
      <c r="AN2134" s="166"/>
      <c r="AO2134" s="166"/>
      <c r="AP2134" s="166"/>
      <c r="AQ2134" s="166"/>
      <c r="AR2134" s="166"/>
      <c r="AS2134" s="166"/>
      <c r="AT2134" s="166"/>
      <c r="AU2134" s="166"/>
      <c r="AV2134" s="166"/>
      <c r="AW2134" s="166"/>
      <c r="AX2134" s="166"/>
      <c r="AY2134" s="166"/>
      <c r="AZ2134" s="166"/>
      <c r="BA2134" s="166"/>
      <c r="BB2134" s="166"/>
      <c r="BC2134" s="166"/>
      <c r="BD2134" s="166"/>
      <c r="BE2134" s="166"/>
      <c r="BF2134" s="166"/>
      <c r="BG2134" s="166"/>
      <c r="BH2134" s="166"/>
      <c r="BI2134" s="166"/>
      <c r="BJ2134" s="166"/>
      <c r="BK2134" s="166"/>
      <c r="BL2134" s="166"/>
      <c r="BM2134" s="166"/>
      <c r="BN2134" s="166"/>
      <c r="BO2134" s="166"/>
      <c r="BP2134" s="166"/>
      <c r="BQ2134" s="166"/>
      <c r="BR2134" s="166"/>
      <c r="BS2134" s="166"/>
      <c r="BT2134" s="166"/>
      <c r="BU2134" s="166"/>
      <c r="BV2134" s="166"/>
      <c r="BW2134" s="166"/>
      <c r="BX2134" s="166"/>
      <c r="BY2134" s="166"/>
      <c r="BZ2134" s="166"/>
      <c r="CA2134" s="166"/>
      <c r="CB2134" s="166"/>
      <c r="CC2134" s="166"/>
      <c r="CD2134" s="166"/>
      <c r="CE2134" s="166"/>
      <c r="CF2134" s="166"/>
      <c r="CG2134" s="166"/>
      <c r="CH2134" s="166"/>
      <c r="CI2134" s="166"/>
      <c r="CJ2134" s="166"/>
      <c r="CK2134" s="166"/>
      <c r="CL2134" s="166"/>
      <c r="CM2134" s="166"/>
      <c r="CN2134" s="166"/>
      <c r="CO2134" s="166"/>
      <c r="CP2134" s="166"/>
      <c r="CQ2134" s="166"/>
      <c r="CR2134" s="166"/>
      <c r="CS2134" s="166"/>
      <c r="CT2134" s="166"/>
      <c r="CU2134" s="166"/>
      <c r="CV2134" s="166"/>
      <c r="CW2134" s="166"/>
      <c r="CX2134" s="166"/>
      <c r="CY2134" s="166"/>
      <c r="CZ2134" s="166"/>
      <c r="DA2134" s="166"/>
      <c r="DB2134" s="166"/>
      <c r="DC2134" s="166"/>
      <c r="DD2134" s="166"/>
      <c r="DE2134" s="166"/>
      <c r="DF2134" s="166"/>
      <c r="DG2134" s="166"/>
      <c r="DH2134" s="166"/>
      <c r="DI2134" s="166"/>
      <c r="DJ2134" s="166"/>
      <c r="DK2134" s="166"/>
    </row>
    <row r="2135" spans="1:115" x14ac:dyDescent="0.3">
      <c r="A2135" s="187"/>
      <c r="B2135" s="187"/>
      <c r="C2135" s="188"/>
      <c r="D2135" s="184"/>
      <c r="E2135" s="184"/>
      <c r="F2135" s="189"/>
      <c r="G2135" s="184"/>
      <c r="H2135" s="184"/>
      <c r="I2135" s="184"/>
      <c r="J2135" s="190"/>
      <c r="K2135" s="191"/>
      <c r="L2135" s="191"/>
      <c r="M2135" s="191"/>
      <c r="N2135" s="192"/>
      <c r="O2135" s="180"/>
      <c r="P2135" s="166"/>
      <c r="Q2135" s="166"/>
      <c r="R2135" s="166"/>
      <c r="S2135" s="166"/>
      <c r="T2135" s="166"/>
      <c r="U2135" s="166"/>
      <c r="V2135" s="166"/>
      <c r="W2135" s="166"/>
      <c r="X2135" s="166"/>
      <c r="Y2135" s="166"/>
      <c r="Z2135" s="166"/>
      <c r="AA2135" s="166"/>
      <c r="AB2135" s="166"/>
      <c r="AC2135" s="166"/>
      <c r="AD2135" s="166"/>
      <c r="AE2135" s="166"/>
      <c r="AF2135" s="166"/>
      <c r="AG2135" s="166"/>
      <c r="AH2135" s="166"/>
      <c r="AI2135" s="166"/>
      <c r="AJ2135" s="166"/>
      <c r="AK2135" s="166"/>
      <c r="AL2135" s="166"/>
      <c r="AM2135" s="166"/>
      <c r="AN2135" s="166"/>
      <c r="AO2135" s="166"/>
      <c r="AP2135" s="166"/>
      <c r="AQ2135" s="166"/>
      <c r="AR2135" s="166"/>
      <c r="AS2135" s="166"/>
      <c r="AT2135" s="166"/>
      <c r="AU2135" s="166"/>
      <c r="AV2135" s="166"/>
      <c r="AW2135" s="166"/>
      <c r="AX2135" s="166"/>
      <c r="AY2135" s="166"/>
      <c r="AZ2135" s="166"/>
      <c r="BA2135" s="166"/>
      <c r="BB2135" s="166"/>
      <c r="BC2135" s="166"/>
      <c r="BD2135" s="166"/>
      <c r="BE2135" s="166"/>
      <c r="BF2135" s="166"/>
      <c r="BG2135" s="166"/>
      <c r="BH2135" s="166"/>
      <c r="BI2135" s="166"/>
      <c r="BJ2135" s="166"/>
      <c r="BK2135" s="166"/>
      <c r="BL2135" s="166"/>
      <c r="BM2135" s="166"/>
      <c r="BN2135" s="166"/>
      <c r="BO2135" s="166"/>
      <c r="BP2135" s="166"/>
      <c r="BQ2135" s="166"/>
      <c r="BR2135" s="166"/>
      <c r="BS2135" s="166"/>
      <c r="BT2135" s="166"/>
      <c r="BU2135" s="166"/>
      <c r="BV2135" s="166"/>
      <c r="BW2135" s="166"/>
      <c r="BX2135" s="166"/>
      <c r="BY2135" s="166"/>
      <c r="BZ2135" s="166"/>
      <c r="CA2135" s="166"/>
      <c r="CB2135" s="166"/>
      <c r="CC2135" s="166"/>
      <c r="CD2135" s="166"/>
      <c r="CE2135" s="166"/>
      <c r="CF2135" s="166"/>
      <c r="CG2135" s="166"/>
      <c r="CH2135" s="166"/>
      <c r="CI2135" s="166"/>
      <c r="CJ2135" s="166"/>
      <c r="CK2135" s="166"/>
      <c r="CL2135" s="166"/>
      <c r="CM2135" s="166"/>
      <c r="CN2135" s="166"/>
      <c r="CO2135" s="166"/>
      <c r="CP2135" s="166"/>
      <c r="CQ2135" s="166"/>
      <c r="CR2135" s="166"/>
      <c r="CS2135" s="166"/>
      <c r="CT2135" s="166"/>
      <c r="CU2135" s="166"/>
      <c r="CV2135" s="166"/>
      <c r="CW2135" s="166"/>
      <c r="CX2135" s="166"/>
      <c r="CY2135" s="166"/>
      <c r="CZ2135" s="166"/>
      <c r="DA2135" s="166"/>
      <c r="DB2135" s="166"/>
      <c r="DC2135" s="166"/>
      <c r="DD2135" s="166"/>
      <c r="DE2135" s="166"/>
      <c r="DF2135" s="166"/>
      <c r="DG2135" s="166"/>
      <c r="DH2135" s="166"/>
      <c r="DI2135" s="166"/>
      <c r="DJ2135" s="166"/>
      <c r="DK2135" s="166"/>
    </row>
    <row r="2136" spans="1:115" x14ac:dyDescent="0.3">
      <c r="A2136" s="187"/>
      <c r="B2136" s="187"/>
      <c r="C2136" s="188"/>
      <c r="D2136" s="184"/>
      <c r="E2136" s="184"/>
      <c r="F2136" s="189"/>
      <c r="G2136" s="184"/>
      <c r="H2136" s="184"/>
      <c r="I2136" s="184"/>
      <c r="J2136" s="190"/>
      <c r="K2136" s="191"/>
      <c r="L2136" s="191"/>
      <c r="M2136" s="191"/>
      <c r="N2136" s="192"/>
      <c r="O2136" s="180"/>
      <c r="P2136" s="166"/>
      <c r="Q2136" s="166"/>
      <c r="R2136" s="166"/>
      <c r="S2136" s="166"/>
      <c r="T2136" s="166"/>
      <c r="U2136" s="166"/>
      <c r="V2136" s="166"/>
      <c r="W2136" s="166"/>
      <c r="X2136" s="166"/>
      <c r="Y2136" s="166"/>
      <c r="Z2136" s="166"/>
      <c r="AA2136" s="166"/>
      <c r="AB2136" s="166"/>
      <c r="AC2136" s="166"/>
      <c r="AD2136" s="166"/>
      <c r="AE2136" s="166"/>
      <c r="AF2136" s="166"/>
      <c r="AG2136" s="166"/>
      <c r="AH2136" s="166"/>
      <c r="AI2136" s="166"/>
      <c r="AJ2136" s="166"/>
      <c r="AK2136" s="166"/>
      <c r="AL2136" s="166"/>
      <c r="AM2136" s="166"/>
      <c r="AN2136" s="166"/>
      <c r="AO2136" s="166"/>
      <c r="AP2136" s="166"/>
      <c r="AQ2136" s="166"/>
      <c r="AR2136" s="166"/>
      <c r="AS2136" s="166"/>
      <c r="AT2136" s="166"/>
      <c r="AU2136" s="166"/>
      <c r="AV2136" s="166"/>
      <c r="AW2136" s="166"/>
      <c r="AX2136" s="166"/>
      <c r="AY2136" s="166"/>
      <c r="AZ2136" s="166"/>
      <c r="BA2136" s="166"/>
      <c r="BB2136" s="166"/>
      <c r="BC2136" s="166"/>
      <c r="BD2136" s="166"/>
      <c r="BE2136" s="166"/>
      <c r="BF2136" s="166"/>
      <c r="BG2136" s="166"/>
      <c r="BH2136" s="166"/>
      <c r="BI2136" s="166"/>
      <c r="BJ2136" s="166"/>
      <c r="BK2136" s="166"/>
      <c r="BL2136" s="166"/>
      <c r="BM2136" s="166"/>
      <c r="BN2136" s="166"/>
      <c r="BO2136" s="166"/>
      <c r="BP2136" s="166"/>
      <c r="BQ2136" s="166"/>
      <c r="BR2136" s="166"/>
      <c r="BS2136" s="166"/>
      <c r="BT2136" s="166"/>
      <c r="BU2136" s="166"/>
      <c r="BV2136" s="166"/>
      <c r="BW2136" s="166"/>
      <c r="BX2136" s="166"/>
      <c r="BY2136" s="166"/>
      <c r="BZ2136" s="166"/>
      <c r="CA2136" s="166"/>
      <c r="CB2136" s="166"/>
      <c r="CC2136" s="166"/>
      <c r="CD2136" s="166"/>
      <c r="CE2136" s="166"/>
      <c r="CF2136" s="166"/>
      <c r="CG2136" s="166"/>
      <c r="CH2136" s="166"/>
      <c r="CI2136" s="166"/>
      <c r="CJ2136" s="166"/>
      <c r="CK2136" s="166"/>
      <c r="CL2136" s="166"/>
      <c r="CM2136" s="166"/>
      <c r="CN2136" s="166"/>
      <c r="CO2136" s="166"/>
      <c r="CP2136" s="166"/>
      <c r="CQ2136" s="166"/>
      <c r="CR2136" s="166"/>
      <c r="CS2136" s="166"/>
      <c r="CT2136" s="166"/>
      <c r="CU2136" s="166"/>
      <c r="CV2136" s="166"/>
      <c r="CW2136" s="166"/>
      <c r="CX2136" s="166"/>
      <c r="CY2136" s="166"/>
      <c r="CZ2136" s="166"/>
      <c r="DA2136" s="166"/>
      <c r="DB2136" s="166"/>
      <c r="DC2136" s="166"/>
      <c r="DD2136" s="166"/>
      <c r="DE2136" s="166"/>
      <c r="DF2136" s="166"/>
      <c r="DG2136" s="166"/>
      <c r="DH2136" s="166"/>
      <c r="DI2136" s="166"/>
      <c r="DJ2136" s="166"/>
      <c r="DK2136" s="166"/>
    </row>
    <row r="2137" spans="1:115" x14ac:dyDescent="0.3">
      <c r="A2137" s="187"/>
      <c r="B2137" s="187"/>
      <c r="C2137" s="188"/>
      <c r="D2137" s="184"/>
      <c r="E2137" s="184"/>
      <c r="F2137" s="189"/>
      <c r="G2137" s="184"/>
      <c r="H2137" s="184"/>
      <c r="I2137" s="184"/>
      <c r="J2137" s="190"/>
      <c r="K2137" s="191"/>
      <c r="L2137" s="191"/>
      <c r="M2137" s="191"/>
      <c r="N2137" s="192"/>
      <c r="O2137" s="180"/>
      <c r="P2137" s="166"/>
      <c r="Q2137" s="166"/>
      <c r="R2137" s="166"/>
      <c r="S2137" s="166"/>
      <c r="T2137" s="166"/>
      <c r="U2137" s="166"/>
      <c r="V2137" s="166"/>
      <c r="W2137" s="166"/>
      <c r="X2137" s="166"/>
      <c r="Y2137" s="166"/>
      <c r="Z2137" s="166"/>
      <c r="AA2137" s="166"/>
      <c r="AB2137" s="166"/>
      <c r="AC2137" s="166"/>
      <c r="AD2137" s="166"/>
      <c r="AE2137" s="166"/>
      <c r="AF2137" s="166"/>
      <c r="AG2137" s="166"/>
      <c r="AH2137" s="166"/>
      <c r="AI2137" s="166"/>
      <c r="AJ2137" s="166"/>
      <c r="AK2137" s="166"/>
      <c r="AL2137" s="166"/>
      <c r="AM2137" s="166"/>
      <c r="AN2137" s="166"/>
      <c r="AO2137" s="166"/>
      <c r="AP2137" s="166"/>
      <c r="AQ2137" s="166"/>
      <c r="AR2137" s="166"/>
      <c r="AS2137" s="166"/>
      <c r="AT2137" s="166"/>
      <c r="AU2137" s="166"/>
      <c r="AV2137" s="166"/>
      <c r="AW2137" s="166"/>
      <c r="AX2137" s="166"/>
      <c r="AY2137" s="166"/>
      <c r="AZ2137" s="166"/>
      <c r="BA2137" s="166"/>
      <c r="BB2137" s="166"/>
      <c r="BC2137" s="166"/>
      <c r="BD2137" s="166"/>
      <c r="BE2137" s="166"/>
      <c r="BF2137" s="166"/>
      <c r="BG2137" s="166"/>
      <c r="BH2137" s="166"/>
      <c r="BI2137" s="166"/>
      <c r="BJ2137" s="166"/>
      <c r="BK2137" s="166"/>
      <c r="BL2137" s="166"/>
      <c r="BM2137" s="166"/>
      <c r="BN2137" s="166"/>
      <c r="BO2137" s="166"/>
      <c r="BP2137" s="166"/>
      <c r="BQ2137" s="166"/>
      <c r="BR2137" s="166"/>
      <c r="BS2137" s="166"/>
      <c r="BT2137" s="166"/>
      <c r="BU2137" s="166"/>
      <c r="BV2137" s="166"/>
      <c r="BW2137" s="166"/>
      <c r="BX2137" s="166"/>
      <c r="BY2137" s="166"/>
      <c r="BZ2137" s="166"/>
      <c r="CA2137" s="166"/>
      <c r="CB2137" s="166"/>
      <c r="CC2137" s="166"/>
      <c r="CD2137" s="166"/>
      <c r="CE2137" s="166"/>
      <c r="CF2137" s="166"/>
      <c r="CG2137" s="166"/>
      <c r="CH2137" s="166"/>
      <c r="CI2137" s="166"/>
      <c r="CJ2137" s="166"/>
      <c r="CK2137" s="166"/>
      <c r="CL2137" s="166"/>
      <c r="CM2137" s="166"/>
      <c r="CN2137" s="166"/>
      <c r="CO2137" s="166"/>
      <c r="CP2137" s="166"/>
      <c r="CQ2137" s="166"/>
      <c r="CR2137" s="166"/>
      <c r="CS2137" s="166"/>
      <c r="CT2137" s="166"/>
      <c r="CU2137" s="166"/>
      <c r="CV2137" s="166"/>
      <c r="CW2137" s="166"/>
      <c r="CX2137" s="166"/>
      <c r="CY2137" s="166"/>
      <c r="CZ2137" s="166"/>
      <c r="DA2137" s="166"/>
      <c r="DB2137" s="166"/>
      <c r="DC2137" s="166"/>
      <c r="DD2137" s="166"/>
      <c r="DE2137" s="166"/>
      <c r="DF2137" s="166"/>
      <c r="DG2137" s="166"/>
      <c r="DH2137" s="166"/>
      <c r="DI2137" s="166"/>
      <c r="DJ2137" s="166"/>
      <c r="DK2137" s="166"/>
    </row>
    <row r="2138" spans="1:115" x14ac:dyDescent="0.3">
      <c r="A2138" s="187"/>
      <c r="B2138" s="187"/>
      <c r="C2138" s="188"/>
      <c r="D2138" s="184"/>
      <c r="E2138" s="184"/>
      <c r="F2138" s="189"/>
      <c r="G2138" s="184"/>
      <c r="H2138" s="184"/>
      <c r="I2138" s="184"/>
      <c r="J2138" s="190"/>
      <c r="K2138" s="191"/>
      <c r="L2138" s="191"/>
      <c r="M2138" s="191"/>
      <c r="N2138" s="192"/>
      <c r="O2138" s="180"/>
      <c r="P2138" s="166"/>
      <c r="Q2138" s="166"/>
      <c r="R2138" s="166"/>
      <c r="S2138" s="166"/>
      <c r="T2138" s="166"/>
      <c r="U2138" s="166"/>
      <c r="V2138" s="166"/>
      <c r="W2138" s="166"/>
      <c r="X2138" s="166"/>
      <c r="Y2138" s="166"/>
      <c r="Z2138" s="166"/>
      <c r="AA2138" s="166"/>
      <c r="AB2138" s="166"/>
      <c r="AC2138" s="166"/>
      <c r="AD2138" s="166"/>
      <c r="AE2138" s="166"/>
      <c r="AF2138" s="166"/>
      <c r="AG2138" s="166"/>
      <c r="AH2138" s="166"/>
      <c r="AI2138" s="166"/>
      <c r="AJ2138" s="166"/>
      <c r="AK2138" s="166"/>
      <c r="AL2138" s="166"/>
      <c r="AM2138" s="166"/>
      <c r="AN2138" s="166"/>
      <c r="AO2138" s="166"/>
      <c r="AP2138" s="166"/>
      <c r="AQ2138" s="166"/>
      <c r="AR2138" s="166"/>
      <c r="AS2138" s="166"/>
      <c r="AT2138" s="166"/>
      <c r="AU2138" s="166"/>
      <c r="AV2138" s="166"/>
      <c r="AW2138" s="166"/>
      <c r="AX2138" s="166"/>
      <c r="AY2138" s="166"/>
      <c r="AZ2138" s="166"/>
      <c r="BA2138" s="166"/>
      <c r="BB2138" s="166"/>
      <c r="BC2138" s="166"/>
      <c r="BD2138" s="166"/>
      <c r="BE2138" s="166"/>
      <c r="BF2138" s="166"/>
      <c r="BG2138" s="166"/>
      <c r="BH2138" s="166"/>
      <c r="BI2138" s="166"/>
      <c r="BJ2138" s="166"/>
      <c r="BK2138" s="166"/>
      <c r="BL2138" s="166"/>
      <c r="BM2138" s="166"/>
      <c r="BN2138" s="166"/>
      <c r="BO2138" s="166"/>
      <c r="BP2138" s="166"/>
      <c r="BQ2138" s="166"/>
      <c r="BR2138" s="166"/>
      <c r="BS2138" s="166"/>
      <c r="BT2138" s="166"/>
      <c r="BU2138" s="166"/>
      <c r="BV2138" s="166"/>
      <c r="BW2138" s="166"/>
      <c r="BX2138" s="166"/>
      <c r="BY2138" s="166"/>
      <c r="BZ2138" s="166"/>
      <c r="CA2138" s="166"/>
      <c r="CB2138" s="166"/>
      <c r="CC2138" s="166"/>
      <c r="CD2138" s="166"/>
      <c r="CE2138" s="166"/>
      <c r="CF2138" s="166"/>
      <c r="CG2138" s="166"/>
      <c r="CH2138" s="166"/>
      <c r="CI2138" s="166"/>
      <c r="CJ2138" s="166"/>
      <c r="CK2138" s="166"/>
      <c r="CL2138" s="166"/>
      <c r="CM2138" s="166"/>
      <c r="CN2138" s="166"/>
      <c r="CO2138" s="166"/>
      <c r="CP2138" s="166"/>
      <c r="CQ2138" s="166"/>
      <c r="CR2138" s="166"/>
      <c r="CS2138" s="166"/>
      <c r="CT2138" s="166"/>
      <c r="CU2138" s="166"/>
      <c r="CV2138" s="166"/>
      <c r="CW2138" s="166"/>
      <c r="CX2138" s="166"/>
      <c r="CY2138" s="166"/>
      <c r="CZ2138" s="166"/>
      <c r="DA2138" s="166"/>
      <c r="DB2138" s="166"/>
      <c r="DC2138" s="166"/>
      <c r="DD2138" s="166"/>
      <c r="DE2138" s="166"/>
      <c r="DF2138" s="166"/>
      <c r="DG2138" s="166"/>
      <c r="DH2138" s="166"/>
      <c r="DI2138" s="166"/>
      <c r="DJ2138" s="166"/>
      <c r="DK2138" s="166"/>
    </row>
    <row r="2139" spans="1:115" x14ac:dyDescent="0.3">
      <c r="A2139" s="187"/>
      <c r="B2139" s="187"/>
      <c r="C2139" s="188"/>
      <c r="D2139" s="184"/>
      <c r="E2139" s="184"/>
      <c r="F2139" s="189"/>
      <c r="G2139" s="184"/>
      <c r="H2139" s="184"/>
      <c r="I2139" s="184"/>
      <c r="J2139" s="190"/>
      <c r="K2139" s="191"/>
      <c r="L2139" s="191"/>
      <c r="M2139" s="191"/>
      <c r="N2139" s="192"/>
      <c r="O2139" s="180"/>
      <c r="P2139" s="166"/>
      <c r="Q2139" s="166"/>
      <c r="R2139" s="166"/>
      <c r="S2139" s="166"/>
      <c r="T2139" s="166"/>
      <c r="U2139" s="166"/>
      <c r="V2139" s="166"/>
      <c r="W2139" s="166"/>
      <c r="X2139" s="166"/>
      <c r="Y2139" s="166"/>
      <c r="Z2139" s="166"/>
      <c r="AA2139" s="166"/>
      <c r="AB2139" s="166"/>
      <c r="AC2139" s="166"/>
      <c r="AD2139" s="166"/>
      <c r="AE2139" s="166"/>
      <c r="AF2139" s="166"/>
      <c r="AG2139" s="166"/>
      <c r="AH2139" s="166"/>
      <c r="AI2139" s="166"/>
      <c r="AJ2139" s="166"/>
      <c r="AK2139" s="166"/>
      <c r="AL2139" s="166"/>
      <c r="AM2139" s="166"/>
      <c r="AN2139" s="166"/>
      <c r="AO2139" s="166"/>
      <c r="AP2139" s="166"/>
      <c r="AQ2139" s="166"/>
      <c r="AR2139" s="166"/>
      <c r="AS2139" s="166"/>
      <c r="AT2139" s="166"/>
      <c r="AU2139" s="166"/>
      <c r="AV2139" s="166"/>
      <c r="AW2139" s="166"/>
      <c r="AX2139" s="166"/>
      <c r="AY2139" s="166"/>
      <c r="AZ2139" s="166"/>
      <c r="BA2139" s="166"/>
      <c r="BB2139" s="166"/>
      <c r="BC2139" s="166"/>
      <c r="BD2139" s="166"/>
      <c r="BE2139" s="166"/>
      <c r="BF2139" s="166"/>
      <c r="BG2139" s="166"/>
      <c r="BH2139" s="166"/>
      <c r="BI2139" s="166"/>
      <c r="BJ2139" s="166"/>
      <c r="BK2139" s="166"/>
      <c r="BL2139" s="166"/>
      <c r="BM2139" s="166"/>
      <c r="BN2139" s="166"/>
      <c r="BO2139" s="166"/>
      <c r="BP2139" s="166"/>
      <c r="BQ2139" s="166"/>
      <c r="BR2139" s="166"/>
      <c r="BS2139" s="166"/>
      <c r="BT2139" s="166"/>
      <c r="BU2139" s="166"/>
      <c r="BV2139" s="166"/>
      <c r="BW2139" s="166"/>
      <c r="BX2139" s="166"/>
      <c r="BY2139" s="166"/>
      <c r="BZ2139" s="166"/>
      <c r="CA2139" s="166"/>
      <c r="CB2139" s="166"/>
      <c r="CC2139" s="166"/>
      <c r="CD2139" s="166"/>
      <c r="CE2139" s="166"/>
      <c r="CF2139" s="166"/>
      <c r="CG2139" s="166"/>
      <c r="CH2139" s="166"/>
      <c r="CI2139" s="166"/>
      <c r="CJ2139" s="166"/>
      <c r="CK2139" s="166"/>
      <c r="CL2139" s="166"/>
      <c r="CM2139" s="166"/>
      <c r="CN2139" s="166"/>
      <c r="CO2139" s="166"/>
      <c r="CP2139" s="166"/>
      <c r="CQ2139" s="166"/>
      <c r="CR2139" s="166"/>
      <c r="CS2139" s="166"/>
      <c r="CT2139" s="166"/>
      <c r="CU2139" s="166"/>
      <c r="CV2139" s="166"/>
      <c r="CW2139" s="166"/>
      <c r="CX2139" s="166"/>
      <c r="CY2139" s="166"/>
      <c r="CZ2139" s="166"/>
      <c r="DA2139" s="166"/>
      <c r="DB2139" s="166"/>
      <c r="DC2139" s="166"/>
      <c r="DD2139" s="166"/>
      <c r="DE2139" s="166"/>
      <c r="DF2139" s="166"/>
      <c r="DG2139" s="166"/>
      <c r="DH2139" s="166"/>
      <c r="DI2139" s="166"/>
      <c r="DJ2139" s="166"/>
      <c r="DK2139" s="166"/>
    </row>
    <row r="2140" spans="1:115" x14ac:dyDescent="0.3">
      <c r="A2140" s="187"/>
      <c r="B2140" s="187"/>
      <c r="C2140" s="188"/>
      <c r="D2140" s="184"/>
      <c r="E2140" s="184"/>
      <c r="F2140" s="189"/>
      <c r="G2140" s="184"/>
      <c r="H2140" s="184"/>
      <c r="I2140" s="184"/>
      <c r="J2140" s="190"/>
      <c r="K2140" s="191"/>
      <c r="L2140" s="191"/>
      <c r="M2140" s="191"/>
      <c r="N2140" s="192"/>
      <c r="O2140" s="180"/>
      <c r="P2140" s="166"/>
      <c r="Q2140" s="166"/>
      <c r="R2140" s="166"/>
      <c r="S2140" s="166"/>
      <c r="T2140" s="166"/>
      <c r="U2140" s="166"/>
      <c r="V2140" s="166"/>
      <c r="W2140" s="166"/>
      <c r="X2140" s="166"/>
      <c r="Y2140" s="166"/>
      <c r="Z2140" s="166"/>
      <c r="AA2140" s="166"/>
      <c r="AB2140" s="166"/>
      <c r="AC2140" s="166"/>
      <c r="AD2140" s="166"/>
      <c r="AE2140" s="166"/>
      <c r="AF2140" s="166"/>
      <c r="AG2140" s="166"/>
      <c r="AH2140" s="166"/>
      <c r="AI2140" s="166"/>
      <c r="AJ2140" s="166"/>
      <c r="AK2140" s="166"/>
      <c r="AL2140" s="166"/>
      <c r="AM2140" s="166"/>
      <c r="AN2140" s="166"/>
      <c r="AO2140" s="166"/>
      <c r="AP2140" s="166"/>
      <c r="AQ2140" s="166"/>
      <c r="AR2140" s="166"/>
      <c r="AS2140" s="166"/>
      <c r="AT2140" s="166"/>
      <c r="AU2140" s="166"/>
      <c r="AV2140" s="166"/>
      <c r="AW2140" s="166"/>
      <c r="AX2140" s="166"/>
      <c r="AY2140" s="166"/>
      <c r="AZ2140" s="166"/>
      <c r="BA2140" s="166"/>
      <c r="BB2140" s="166"/>
      <c r="BC2140" s="166"/>
      <c r="BD2140" s="166"/>
      <c r="BE2140" s="166"/>
      <c r="BF2140" s="166"/>
      <c r="BG2140" s="166"/>
      <c r="BH2140" s="166"/>
      <c r="BI2140" s="166"/>
      <c r="BJ2140" s="166"/>
      <c r="BK2140" s="166"/>
      <c r="BL2140" s="166"/>
      <c r="BM2140" s="166"/>
      <c r="BN2140" s="166"/>
      <c r="BO2140" s="166"/>
      <c r="BP2140" s="166"/>
      <c r="BQ2140" s="166"/>
      <c r="BR2140" s="166"/>
      <c r="BS2140" s="166"/>
      <c r="BT2140" s="166"/>
      <c r="BU2140" s="166"/>
      <c r="BV2140" s="166"/>
      <c r="BW2140" s="166"/>
      <c r="BX2140" s="166"/>
      <c r="BY2140" s="166"/>
      <c r="BZ2140" s="166"/>
      <c r="CA2140" s="166"/>
      <c r="CB2140" s="166"/>
      <c r="CC2140" s="166"/>
      <c r="CD2140" s="166"/>
      <c r="CE2140" s="166"/>
      <c r="CF2140" s="166"/>
      <c r="CG2140" s="166"/>
      <c r="CH2140" s="166"/>
      <c r="CI2140" s="166"/>
      <c r="CJ2140" s="166"/>
      <c r="CK2140" s="166"/>
      <c r="CL2140" s="166"/>
      <c r="CM2140" s="166"/>
      <c r="CN2140" s="166"/>
      <c r="CO2140" s="166"/>
      <c r="CP2140" s="166"/>
      <c r="CQ2140" s="166"/>
      <c r="CR2140" s="166"/>
      <c r="CS2140" s="166"/>
      <c r="CT2140" s="166"/>
      <c r="CU2140" s="166"/>
      <c r="CV2140" s="166"/>
      <c r="CW2140" s="166"/>
      <c r="CX2140" s="166"/>
      <c r="CY2140" s="166"/>
      <c r="CZ2140" s="166"/>
      <c r="DA2140" s="166"/>
      <c r="DB2140" s="166"/>
      <c r="DC2140" s="166"/>
      <c r="DD2140" s="166"/>
      <c r="DE2140" s="166"/>
      <c r="DF2140" s="166"/>
      <c r="DG2140" s="166"/>
      <c r="DH2140" s="166"/>
      <c r="DI2140" s="166"/>
      <c r="DJ2140" s="166"/>
      <c r="DK2140" s="166"/>
    </row>
    <row r="2141" spans="1:115" x14ac:dyDescent="0.3">
      <c r="A2141" s="187"/>
      <c r="B2141" s="187"/>
      <c r="C2141" s="188"/>
      <c r="D2141" s="184"/>
      <c r="E2141" s="184"/>
      <c r="F2141" s="189"/>
      <c r="G2141" s="184"/>
      <c r="H2141" s="184"/>
      <c r="I2141" s="184"/>
      <c r="J2141" s="190"/>
      <c r="K2141" s="191"/>
      <c r="L2141" s="191"/>
      <c r="M2141" s="191"/>
      <c r="N2141" s="192"/>
      <c r="O2141" s="180"/>
      <c r="P2141" s="166"/>
      <c r="Q2141" s="166"/>
      <c r="R2141" s="166"/>
      <c r="S2141" s="166"/>
      <c r="T2141" s="166"/>
      <c r="U2141" s="166"/>
      <c r="V2141" s="166"/>
      <c r="W2141" s="166"/>
      <c r="X2141" s="166"/>
      <c r="Y2141" s="166"/>
      <c r="Z2141" s="166"/>
      <c r="AA2141" s="166"/>
      <c r="AB2141" s="166"/>
      <c r="AC2141" s="166"/>
      <c r="AD2141" s="166"/>
      <c r="AE2141" s="166"/>
      <c r="AF2141" s="166"/>
      <c r="AG2141" s="166"/>
      <c r="AH2141" s="166"/>
      <c r="AI2141" s="166"/>
      <c r="AJ2141" s="166"/>
      <c r="AK2141" s="166"/>
      <c r="AL2141" s="166"/>
      <c r="AM2141" s="166"/>
      <c r="AN2141" s="166"/>
      <c r="AO2141" s="166"/>
      <c r="AP2141" s="166"/>
      <c r="AQ2141" s="166"/>
      <c r="AR2141" s="166"/>
      <c r="AS2141" s="166"/>
      <c r="AT2141" s="166"/>
      <c r="AU2141" s="166"/>
      <c r="AV2141" s="166"/>
      <c r="AW2141" s="166"/>
      <c r="AX2141" s="166"/>
      <c r="AY2141" s="166"/>
      <c r="AZ2141" s="166"/>
      <c r="BA2141" s="166"/>
      <c r="BB2141" s="166"/>
      <c r="BC2141" s="166"/>
      <c r="BD2141" s="166"/>
      <c r="BE2141" s="166"/>
      <c r="BF2141" s="166"/>
      <c r="BG2141" s="166"/>
      <c r="BH2141" s="166"/>
      <c r="BI2141" s="166"/>
      <c r="BJ2141" s="166"/>
      <c r="BK2141" s="166"/>
      <c r="BL2141" s="166"/>
      <c r="BM2141" s="166"/>
      <c r="BN2141" s="166"/>
      <c r="BO2141" s="166"/>
      <c r="BP2141" s="166"/>
      <c r="BQ2141" s="166"/>
      <c r="BR2141" s="166"/>
      <c r="BS2141" s="166"/>
      <c r="BT2141" s="166"/>
      <c r="BU2141" s="166"/>
      <c r="BV2141" s="166"/>
      <c r="BW2141" s="166"/>
      <c r="BX2141" s="166"/>
      <c r="BY2141" s="166"/>
      <c r="BZ2141" s="166"/>
      <c r="CA2141" s="166"/>
      <c r="CB2141" s="166"/>
      <c r="CC2141" s="166"/>
      <c r="CD2141" s="166"/>
      <c r="CE2141" s="166"/>
      <c r="CF2141" s="166"/>
      <c r="CG2141" s="166"/>
      <c r="CH2141" s="166"/>
      <c r="CI2141" s="166"/>
      <c r="CJ2141" s="166"/>
      <c r="CK2141" s="166"/>
      <c r="CL2141" s="166"/>
      <c r="CM2141" s="166"/>
      <c r="CN2141" s="166"/>
      <c r="CO2141" s="166"/>
      <c r="CP2141" s="166"/>
      <c r="CQ2141" s="166"/>
      <c r="CR2141" s="166"/>
      <c r="CS2141" s="166"/>
      <c r="CT2141" s="166"/>
      <c r="CU2141" s="166"/>
      <c r="CV2141" s="166"/>
      <c r="CW2141" s="166"/>
      <c r="CX2141" s="166"/>
      <c r="CY2141" s="166"/>
      <c r="CZ2141" s="166"/>
      <c r="DA2141" s="166"/>
      <c r="DB2141" s="166"/>
      <c r="DC2141" s="166"/>
      <c r="DD2141" s="166"/>
      <c r="DE2141" s="166"/>
      <c r="DF2141" s="166"/>
      <c r="DG2141" s="166"/>
      <c r="DH2141" s="166"/>
      <c r="DI2141" s="166"/>
      <c r="DJ2141" s="166"/>
      <c r="DK2141" s="166"/>
    </row>
    <row r="2142" spans="1:115" x14ac:dyDescent="0.3">
      <c r="A2142" s="187"/>
      <c r="B2142" s="187"/>
      <c r="C2142" s="188"/>
      <c r="D2142" s="184"/>
      <c r="E2142" s="184"/>
      <c r="F2142" s="189"/>
      <c r="G2142" s="184"/>
      <c r="H2142" s="184"/>
      <c r="I2142" s="184"/>
      <c r="J2142" s="190"/>
      <c r="K2142" s="191"/>
      <c r="L2142" s="191"/>
      <c r="M2142" s="191"/>
      <c r="N2142" s="192"/>
      <c r="O2142" s="180"/>
      <c r="P2142" s="166"/>
      <c r="Q2142" s="166"/>
      <c r="R2142" s="166"/>
      <c r="S2142" s="166"/>
      <c r="T2142" s="166"/>
      <c r="U2142" s="166"/>
      <c r="V2142" s="166"/>
      <c r="W2142" s="166"/>
      <c r="X2142" s="166"/>
      <c r="Y2142" s="166"/>
      <c r="Z2142" s="166"/>
      <c r="AA2142" s="166"/>
      <c r="AB2142" s="166"/>
      <c r="AC2142" s="166"/>
      <c r="AD2142" s="166"/>
      <c r="AE2142" s="166"/>
      <c r="AF2142" s="166"/>
      <c r="AG2142" s="166"/>
      <c r="AH2142" s="166"/>
      <c r="AI2142" s="166"/>
      <c r="AJ2142" s="166"/>
      <c r="AK2142" s="166"/>
      <c r="AL2142" s="166"/>
      <c r="AM2142" s="166"/>
      <c r="AN2142" s="166"/>
      <c r="AO2142" s="166"/>
      <c r="AP2142" s="166"/>
      <c r="AQ2142" s="166"/>
      <c r="AR2142" s="166"/>
      <c r="AS2142" s="166"/>
      <c r="AT2142" s="166"/>
      <c r="AU2142" s="166"/>
      <c r="AV2142" s="166"/>
      <c r="AW2142" s="166"/>
      <c r="AX2142" s="166"/>
      <c r="AY2142" s="166"/>
      <c r="AZ2142" s="166"/>
      <c r="BA2142" s="166"/>
      <c r="BB2142" s="166"/>
      <c r="BC2142" s="166"/>
      <c r="BD2142" s="166"/>
      <c r="BE2142" s="166"/>
      <c r="BF2142" s="166"/>
      <c r="BG2142" s="166"/>
      <c r="BH2142" s="166"/>
      <c r="BI2142" s="166"/>
      <c r="BJ2142" s="166"/>
      <c r="BK2142" s="166"/>
      <c r="BL2142" s="166"/>
      <c r="BM2142" s="166"/>
      <c r="BN2142" s="166"/>
      <c r="BO2142" s="166"/>
      <c r="BP2142" s="166"/>
      <c r="BQ2142" s="166"/>
      <c r="BR2142" s="166"/>
      <c r="BS2142" s="166"/>
      <c r="BT2142" s="166"/>
      <c r="BU2142" s="166"/>
      <c r="BV2142" s="166"/>
      <c r="BW2142" s="166"/>
      <c r="BX2142" s="166"/>
      <c r="BY2142" s="166"/>
      <c r="BZ2142" s="166"/>
      <c r="CA2142" s="166"/>
      <c r="CB2142" s="166"/>
      <c r="CC2142" s="166"/>
      <c r="CD2142" s="166"/>
      <c r="CE2142" s="166"/>
      <c r="CF2142" s="166"/>
      <c r="CG2142" s="166"/>
      <c r="CH2142" s="166"/>
      <c r="CI2142" s="166"/>
      <c r="CJ2142" s="166"/>
      <c r="CK2142" s="166"/>
      <c r="CL2142" s="166"/>
      <c r="CM2142" s="166"/>
      <c r="CN2142" s="166"/>
      <c r="CO2142" s="166"/>
      <c r="CP2142" s="166"/>
      <c r="CQ2142" s="166"/>
      <c r="CR2142" s="166"/>
      <c r="CS2142" s="166"/>
      <c r="CT2142" s="166"/>
      <c r="CU2142" s="166"/>
      <c r="CV2142" s="166"/>
      <c r="CW2142" s="166"/>
      <c r="CX2142" s="166"/>
      <c r="CY2142" s="166"/>
      <c r="CZ2142" s="166"/>
      <c r="DA2142" s="166"/>
      <c r="DB2142" s="166"/>
      <c r="DC2142" s="166"/>
      <c r="DD2142" s="166"/>
      <c r="DE2142" s="166"/>
      <c r="DF2142" s="166"/>
      <c r="DG2142" s="166"/>
      <c r="DH2142" s="166"/>
      <c r="DI2142" s="166"/>
      <c r="DJ2142" s="166"/>
      <c r="DK2142" s="166"/>
    </row>
    <row r="2143" spans="1:115" x14ac:dyDescent="0.3">
      <c r="A2143" s="187"/>
      <c r="B2143" s="187"/>
      <c r="C2143" s="188"/>
      <c r="D2143" s="184"/>
      <c r="E2143" s="184"/>
      <c r="F2143" s="189"/>
      <c r="G2143" s="184"/>
      <c r="H2143" s="184"/>
      <c r="I2143" s="184"/>
      <c r="J2143" s="190"/>
      <c r="K2143" s="191"/>
      <c r="L2143" s="191"/>
      <c r="M2143" s="191"/>
      <c r="N2143" s="192"/>
      <c r="O2143" s="193"/>
      <c r="P2143" s="166"/>
      <c r="Q2143" s="166"/>
      <c r="R2143" s="166"/>
      <c r="S2143" s="166"/>
      <c r="T2143" s="166"/>
      <c r="U2143" s="166"/>
      <c r="V2143" s="166"/>
      <c r="W2143" s="166"/>
      <c r="X2143" s="166"/>
      <c r="Y2143" s="166"/>
      <c r="Z2143" s="166"/>
      <c r="AA2143" s="166"/>
      <c r="AB2143" s="166"/>
      <c r="AC2143" s="166"/>
      <c r="AD2143" s="166"/>
      <c r="AE2143" s="166"/>
      <c r="AF2143" s="166"/>
      <c r="AG2143" s="166"/>
      <c r="AH2143" s="166"/>
      <c r="AI2143" s="166"/>
      <c r="AJ2143" s="166"/>
      <c r="AK2143" s="166"/>
      <c r="AL2143" s="166"/>
      <c r="AM2143" s="166"/>
      <c r="AN2143" s="166"/>
      <c r="AO2143" s="166"/>
      <c r="AP2143" s="166"/>
      <c r="AQ2143" s="166"/>
      <c r="AR2143" s="166"/>
      <c r="AS2143" s="166"/>
      <c r="AT2143" s="166"/>
      <c r="AU2143" s="166"/>
      <c r="AV2143" s="166"/>
      <c r="AW2143" s="166"/>
      <c r="AX2143" s="166"/>
      <c r="AY2143" s="166"/>
      <c r="AZ2143" s="166"/>
      <c r="BA2143" s="166"/>
      <c r="BB2143" s="166"/>
      <c r="BC2143" s="166"/>
      <c r="BD2143" s="166"/>
      <c r="BE2143" s="166"/>
      <c r="BF2143" s="166"/>
      <c r="BG2143" s="166"/>
      <c r="BH2143" s="166"/>
      <c r="BI2143" s="166"/>
      <c r="BJ2143" s="166"/>
      <c r="BK2143" s="166"/>
      <c r="BL2143" s="166"/>
      <c r="BM2143" s="166"/>
      <c r="BN2143" s="166"/>
      <c r="BO2143" s="166"/>
      <c r="BP2143" s="166"/>
      <c r="BQ2143" s="166"/>
      <c r="BR2143" s="166"/>
      <c r="BS2143" s="166"/>
      <c r="BT2143" s="166"/>
      <c r="BU2143" s="166"/>
      <c r="BV2143" s="166"/>
      <c r="BW2143" s="166"/>
      <c r="BX2143" s="166"/>
      <c r="BY2143" s="166"/>
      <c r="BZ2143" s="166"/>
      <c r="CA2143" s="166"/>
      <c r="CB2143" s="166"/>
      <c r="CC2143" s="166"/>
      <c r="CD2143" s="166"/>
      <c r="CE2143" s="166"/>
      <c r="CF2143" s="166"/>
      <c r="CG2143" s="166"/>
      <c r="CH2143" s="166"/>
      <c r="CI2143" s="166"/>
      <c r="CJ2143" s="166"/>
      <c r="CK2143" s="166"/>
      <c r="CL2143" s="166"/>
      <c r="CM2143" s="166"/>
      <c r="CN2143" s="166"/>
      <c r="CO2143" s="166"/>
      <c r="CP2143" s="166"/>
      <c r="CQ2143" s="166"/>
      <c r="CR2143" s="166"/>
      <c r="CS2143" s="166"/>
      <c r="CT2143" s="166"/>
      <c r="CU2143" s="166"/>
      <c r="CV2143" s="166"/>
      <c r="CW2143" s="166"/>
      <c r="CX2143" s="166"/>
      <c r="CY2143" s="166"/>
      <c r="CZ2143" s="166"/>
      <c r="DA2143" s="166"/>
      <c r="DB2143" s="166"/>
      <c r="DC2143" s="166"/>
      <c r="DD2143" s="166"/>
      <c r="DE2143" s="166"/>
      <c r="DF2143" s="166"/>
      <c r="DG2143" s="166"/>
      <c r="DH2143" s="166"/>
      <c r="DI2143" s="166"/>
      <c r="DJ2143" s="166"/>
      <c r="DK2143" s="166"/>
    </row>
    <row r="2144" spans="1:115" x14ac:dyDescent="0.3">
      <c r="A2144" s="187"/>
      <c r="B2144" s="187"/>
      <c r="C2144" s="188"/>
      <c r="D2144" s="184"/>
      <c r="E2144" s="184"/>
      <c r="F2144" s="189"/>
      <c r="G2144" s="184"/>
      <c r="H2144" s="184"/>
      <c r="I2144" s="184"/>
      <c r="J2144" s="190"/>
      <c r="K2144" s="191"/>
      <c r="L2144" s="191"/>
      <c r="M2144" s="191"/>
      <c r="N2144" s="192"/>
      <c r="O2144" s="180"/>
      <c r="P2144" s="166"/>
      <c r="Q2144" s="166"/>
      <c r="R2144" s="166"/>
      <c r="S2144" s="166"/>
      <c r="T2144" s="166"/>
      <c r="U2144" s="166"/>
      <c r="V2144" s="166"/>
      <c r="W2144" s="166"/>
      <c r="X2144" s="166"/>
      <c r="Y2144" s="166"/>
      <c r="Z2144" s="166"/>
      <c r="AA2144" s="166"/>
      <c r="AB2144" s="166"/>
      <c r="AC2144" s="166"/>
      <c r="AD2144" s="166"/>
      <c r="AE2144" s="166"/>
      <c r="AF2144" s="166"/>
      <c r="AG2144" s="166"/>
      <c r="AH2144" s="166"/>
      <c r="AI2144" s="166"/>
      <c r="AJ2144" s="166"/>
      <c r="AK2144" s="166"/>
      <c r="AL2144" s="166"/>
      <c r="AM2144" s="166"/>
      <c r="AN2144" s="166"/>
      <c r="AO2144" s="166"/>
      <c r="AP2144" s="166"/>
      <c r="AQ2144" s="166"/>
      <c r="AR2144" s="166"/>
      <c r="AS2144" s="166"/>
      <c r="AT2144" s="166"/>
      <c r="AU2144" s="166"/>
      <c r="AV2144" s="166"/>
      <c r="AW2144" s="166"/>
      <c r="AX2144" s="166"/>
      <c r="AY2144" s="166"/>
      <c r="AZ2144" s="166"/>
      <c r="BA2144" s="166"/>
      <c r="BB2144" s="166"/>
      <c r="BC2144" s="166"/>
      <c r="BD2144" s="166"/>
      <c r="BE2144" s="166"/>
      <c r="BF2144" s="166"/>
      <c r="BG2144" s="166"/>
      <c r="BH2144" s="166"/>
      <c r="BI2144" s="166"/>
      <c r="BJ2144" s="166"/>
      <c r="BK2144" s="166"/>
      <c r="BL2144" s="166"/>
      <c r="BM2144" s="166"/>
      <c r="BN2144" s="166"/>
      <c r="BO2144" s="166"/>
      <c r="BP2144" s="166"/>
      <c r="BQ2144" s="166"/>
      <c r="BR2144" s="166"/>
      <c r="BS2144" s="166"/>
      <c r="BT2144" s="166"/>
      <c r="BU2144" s="166"/>
      <c r="BV2144" s="166"/>
      <c r="BW2144" s="166"/>
      <c r="BX2144" s="166"/>
      <c r="BY2144" s="166"/>
      <c r="BZ2144" s="166"/>
      <c r="CA2144" s="166"/>
      <c r="CB2144" s="166"/>
      <c r="CC2144" s="166"/>
      <c r="CD2144" s="166"/>
      <c r="CE2144" s="166"/>
      <c r="CF2144" s="166"/>
      <c r="CG2144" s="166"/>
      <c r="CH2144" s="166"/>
      <c r="CI2144" s="166"/>
      <c r="CJ2144" s="166"/>
      <c r="CK2144" s="166"/>
      <c r="CL2144" s="166"/>
      <c r="CM2144" s="166"/>
      <c r="CN2144" s="166"/>
      <c r="CO2144" s="166"/>
      <c r="CP2144" s="166"/>
      <c r="CQ2144" s="166"/>
      <c r="CR2144" s="166"/>
      <c r="CS2144" s="166"/>
      <c r="CT2144" s="166"/>
      <c r="CU2144" s="166"/>
      <c r="CV2144" s="166"/>
      <c r="CW2144" s="166"/>
      <c r="CX2144" s="166"/>
      <c r="CY2144" s="166"/>
      <c r="CZ2144" s="166"/>
      <c r="DA2144" s="166"/>
      <c r="DB2144" s="166"/>
      <c r="DC2144" s="166"/>
      <c r="DD2144" s="166"/>
      <c r="DE2144" s="166"/>
      <c r="DF2144" s="166"/>
      <c r="DG2144" s="166"/>
      <c r="DH2144" s="166"/>
      <c r="DI2144" s="166"/>
      <c r="DJ2144" s="166"/>
      <c r="DK2144" s="166"/>
    </row>
    <row r="2145" spans="1:115" x14ac:dyDescent="0.3">
      <c r="A2145" s="187"/>
      <c r="B2145" s="187"/>
      <c r="C2145" s="188"/>
      <c r="D2145" s="184"/>
      <c r="E2145" s="184"/>
      <c r="F2145" s="189"/>
      <c r="G2145" s="184"/>
      <c r="H2145" s="184"/>
      <c r="I2145" s="184"/>
      <c r="J2145" s="190"/>
      <c r="K2145" s="191"/>
      <c r="L2145" s="191"/>
      <c r="M2145" s="191"/>
      <c r="N2145" s="192"/>
      <c r="O2145" s="180"/>
      <c r="P2145" s="166"/>
      <c r="Q2145" s="166"/>
      <c r="R2145" s="166"/>
      <c r="S2145" s="166"/>
      <c r="T2145" s="166"/>
      <c r="U2145" s="166"/>
      <c r="V2145" s="166"/>
      <c r="W2145" s="166"/>
      <c r="X2145" s="166"/>
      <c r="Y2145" s="166"/>
      <c r="Z2145" s="166"/>
      <c r="AA2145" s="166"/>
      <c r="AB2145" s="166"/>
      <c r="AC2145" s="166"/>
      <c r="AD2145" s="166"/>
      <c r="AE2145" s="166"/>
      <c r="AF2145" s="166"/>
      <c r="AG2145" s="166"/>
      <c r="AH2145" s="166"/>
      <c r="AI2145" s="166"/>
      <c r="AJ2145" s="166"/>
      <c r="AK2145" s="166"/>
      <c r="AL2145" s="166"/>
      <c r="AM2145" s="166"/>
      <c r="AN2145" s="166"/>
      <c r="AO2145" s="166"/>
      <c r="AP2145" s="166"/>
      <c r="AQ2145" s="166"/>
      <c r="AR2145" s="166"/>
      <c r="AS2145" s="166"/>
      <c r="AT2145" s="166"/>
      <c r="AU2145" s="166"/>
      <c r="AV2145" s="166"/>
      <c r="AW2145" s="166"/>
      <c r="AX2145" s="166"/>
      <c r="AY2145" s="166"/>
      <c r="AZ2145" s="166"/>
      <c r="BA2145" s="166"/>
      <c r="BB2145" s="166"/>
      <c r="BC2145" s="166"/>
      <c r="BD2145" s="166"/>
      <c r="BE2145" s="166"/>
      <c r="BF2145" s="166"/>
      <c r="BG2145" s="166"/>
      <c r="BH2145" s="166"/>
      <c r="BI2145" s="166"/>
      <c r="BJ2145" s="166"/>
      <c r="BK2145" s="166"/>
      <c r="BL2145" s="166"/>
      <c r="BM2145" s="166"/>
      <c r="BN2145" s="166"/>
      <c r="BO2145" s="166"/>
      <c r="BP2145" s="166"/>
      <c r="BQ2145" s="166"/>
      <c r="BR2145" s="166"/>
      <c r="BS2145" s="166"/>
      <c r="BT2145" s="166"/>
      <c r="BU2145" s="166"/>
      <c r="BV2145" s="166"/>
      <c r="BW2145" s="166"/>
      <c r="BX2145" s="166"/>
      <c r="BY2145" s="166"/>
      <c r="BZ2145" s="166"/>
      <c r="CA2145" s="166"/>
      <c r="CB2145" s="166"/>
      <c r="CC2145" s="166"/>
      <c r="CD2145" s="166"/>
      <c r="CE2145" s="166"/>
      <c r="CF2145" s="166"/>
      <c r="CG2145" s="166"/>
      <c r="CH2145" s="166"/>
      <c r="CI2145" s="166"/>
      <c r="CJ2145" s="166"/>
      <c r="CK2145" s="166"/>
      <c r="CL2145" s="166"/>
      <c r="CM2145" s="166"/>
      <c r="CN2145" s="166"/>
      <c r="CO2145" s="166"/>
      <c r="CP2145" s="166"/>
      <c r="CQ2145" s="166"/>
      <c r="CR2145" s="166"/>
      <c r="CS2145" s="166"/>
      <c r="CT2145" s="166"/>
      <c r="CU2145" s="166"/>
      <c r="CV2145" s="166"/>
      <c r="CW2145" s="166"/>
      <c r="CX2145" s="166"/>
      <c r="CY2145" s="166"/>
      <c r="CZ2145" s="166"/>
      <c r="DA2145" s="166"/>
      <c r="DB2145" s="166"/>
      <c r="DC2145" s="166"/>
      <c r="DD2145" s="166"/>
      <c r="DE2145" s="166"/>
      <c r="DF2145" s="166"/>
      <c r="DG2145" s="166"/>
      <c r="DH2145" s="166"/>
      <c r="DI2145" s="166"/>
      <c r="DJ2145" s="166"/>
      <c r="DK2145" s="166"/>
    </row>
    <row r="2146" spans="1:115" x14ac:dyDescent="0.3">
      <c r="A2146" s="187"/>
      <c r="B2146" s="187"/>
      <c r="C2146" s="188"/>
      <c r="D2146" s="184"/>
      <c r="E2146" s="184"/>
      <c r="F2146" s="189"/>
      <c r="G2146" s="184"/>
      <c r="H2146" s="184"/>
      <c r="I2146" s="184"/>
      <c r="J2146" s="190"/>
      <c r="K2146" s="191"/>
      <c r="L2146" s="191"/>
      <c r="M2146" s="191"/>
      <c r="N2146" s="192"/>
      <c r="O2146" s="180"/>
      <c r="P2146" s="166"/>
      <c r="Q2146" s="166"/>
      <c r="R2146" s="166"/>
      <c r="S2146" s="166"/>
      <c r="T2146" s="166"/>
      <c r="U2146" s="166"/>
      <c r="V2146" s="166"/>
      <c r="W2146" s="166"/>
      <c r="X2146" s="166"/>
      <c r="Y2146" s="166"/>
      <c r="Z2146" s="166"/>
      <c r="AA2146" s="166"/>
      <c r="AB2146" s="166"/>
      <c r="AC2146" s="166"/>
      <c r="AD2146" s="166"/>
      <c r="AE2146" s="166"/>
      <c r="AF2146" s="166"/>
      <c r="AG2146" s="166"/>
      <c r="AH2146" s="166"/>
      <c r="AI2146" s="166"/>
      <c r="AJ2146" s="166"/>
      <c r="AK2146" s="166"/>
      <c r="AL2146" s="166"/>
      <c r="AM2146" s="166"/>
      <c r="AN2146" s="166"/>
      <c r="AO2146" s="166"/>
      <c r="AP2146" s="166"/>
      <c r="AQ2146" s="166"/>
      <c r="AR2146" s="166"/>
      <c r="AS2146" s="166"/>
      <c r="AT2146" s="166"/>
      <c r="AU2146" s="166"/>
      <c r="AV2146" s="166"/>
      <c r="AW2146" s="166"/>
      <c r="AX2146" s="166"/>
      <c r="AY2146" s="166"/>
      <c r="AZ2146" s="166"/>
      <c r="BA2146" s="166"/>
      <c r="BB2146" s="166"/>
      <c r="BC2146" s="166"/>
      <c r="BD2146" s="166"/>
      <c r="BE2146" s="166"/>
      <c r="BF2146" s="166"/>
      <c r="BG2146" s="166"/>
      <c r="BH2146" s="166"/>
      <c r="BI2146" s="166"/>
      <c r="BJ2146" s="166"/>
      <c r="BK2146" s="166"/>
      <c r="BL2146" s="166"/>
      <c r="BM2146" s="166"/>
      <c r="BN2146" s="166"/>
      <c r="BO2146" s="166"/>
      <c r="BP2146" s="166"/>
      <c r="BQ2146" s="166"/>
      <c r="BR2146" s="166"/>
      <c r="BS2146" s="166"/>
      <c r="BT2146" s="166"/>
      <c r="BU2146" s="166"/>
      <c r="BV2146" s="166"/>
      <c r="BW2146" s="166"/>
      <c r="BX2146" s="166"/>
      <c r="BY2146" s="166"/>
      <c r="BZ2146" s="166"/>
      <c r="CA2146" s="166"/>
      <c r="CB2146" s="166"/>
      <c r="CC2146" s="166"/>
      <c r="CD2146" s="166"/>
      <c r="CE2146" s="166"/>
      <c r="CF2146" s="166"/>
      <c r="CG2146" s="166"/>
      <c r="CH2146" s="166"/>
      <c r="CI2146" s="166"/>
      <c r="CJ2146" s="166"/>
      <c r="CK2146" s="166"/>
      <c r="CL2146" s="166"/>
      <c r="CM2146" s="166"/>
      <c r="CN2146" s="166"/>
      <c r="CO2146" s="166"/>
      <c r="CP2146" s="166"/>
      <c r="CQ2146" s="166"/>
      <c r="CR2146" s="166"/>
      <c r="CS2146" s="166"/>
      <c r="CT2146" s="166"/>
      <c r="CU2146" s="166"/>
      <c r="CV2146" s="166"/>
      <c r="CW2146" s="166"/>
      <c r="CX2146" s="166"/>
      <c r="CY2146" s="166"/>
      <c r="CZ2146" s="166"/>
      <c r="DA2146" s="166"/>
      <c r="DB2146" s="166"/>
      <c r="DC2146" s="166"/>
      <c r="DD2146" s="166"/>
      <c r="DE2146" s="166"/>
      <c r="DF2146" s="166"/>
      <c r="DG2146" s="166"/>
      <c r="DH2146" s="166"/>
      <c r="DI2146" s="166"/>
      <c r="DJ2146" s="166"/>
      <c r="DK2146" s="166"/>
    </row>
    <row r="2147" spans="1:115" x14ac:dyDescent="0.3">
      <c r="A2147" s="187"/>
      <c r="B2147" s="187"/>
      <c r="C2147" s="188"/>
      <c r="D2147" s="184"/>
      <c r="E2147" s="184"/>
      <c r="F2147" s="189"/>
      <c r="G2147" s="184"/>
      <c r="H2147" s="184"/>
      <c r="I2147" s="184"/>
      <c r="J2147" s="190"/>
      <c r="K2147" s="191"/>
      <c r="L2147" s="191"/>
      <c r="M2147" s="191"/>
      <c r="N2147" s="192"/>
      <c r="O2147" s="180"/>
      <c r="P2147" s="166"/>
      <c r="Q2147" s="166"/>
      <c r="R2147" s="166"/>
      <c r="S2147" s="166"/>
      <c r="T2147" s="166"/>
      <c r="U2147" s="166"/>
      <c r="V2147" s="166"/>
      <c r="W2147" s="166"/>
      <c r="X2147" s="166"/>
      <c r="Y2147" s="166"/>
      <c r="Z2147" s="166"/>
      <c r="AA2147" s="166"/>
      <c r="AB2147" s="166"/>
      <c r="AC2147" s="166"/>
      <c r="AD2147" s="166"/>
      <c r="AE2147" s="166"/>
      <c r="AF2147" s="166"/>
      <c r="AG2147" s="166"/>
      <c r="AH2147" s="166"/>
      <c r="AI2147" s="166"/>
      <c r="AJ2147" s="166"/>
      <c r="AK2147" s="166"/>
      <c r="AL2147" s="166"/>
      <c r="AM2147" s="166"/>
      <c r="AN2147" s="166"/>
      <c r="AO2147" s="166"/>
      <c r="AP2147" s="166"/>
      <c r="AQ2147" s="166"/>
      <c r="AR2147" s="166"/>
      <c r="AS2147" s="166"/>
      <c r="AT2147" s="166"/>
      <c r="AU2147" s="166"/>
      <c r="AV2147" s="166"/>
      <c r="AW2147" s="166"/>
      <c r="AX2147" s="166"/>
      <c r="AY2147" s="166"/>
      <c r="AZ2147" s="166"/>
      <c r="BA2147" s="166"/>
      <c r="BB2147" s="166"/>
      <c r="BC2147" s="166"/>
      <c r="BD2147" s="166"/>
      <c r="BE2147" s="166"/>
      <c r="BF2147" s="166"/>
      <c r="BG2147" s="166"/>
      <c r="BH2147" s="166"/>
      <c r="BI2147" s="166"/>
      <c r="BJ2147" s="166"/>
      <c r="BK2147" s="166"/>
      <c r="BL2147" s="166"/>
      <c r="BM2147" s="166"/>
      <c r="BN2147" s="166"/>
      <c r="BO2147" s="166"/>
      <c r="BP2147" s="166"/>
      <c r="BQ2147" s="166"/>
      <c r="BR2147" s="166"/>
      <c r="BS2147" s="166"/>
      <c r="BT2147" s="166"/>
      <c r="BU2147" s="166"/>
      <c r="BV2147" s="166"/>
      <c r="BW2147" s="166"/>
      <c r="BX2147" s="166"/>
      <c r="BY2147" s="166"/>
      <c r="BZ2147" s="166"/>
      <c r="CA2147" s="166"/>
      <c r="CB2147" s="166"/>
      <c r="CC2147" s="166"/>
      <c r="CD2147" s="166"/>
      <c r="CE2147" s="166"/>
      <c r="CF2147" s="166"/>
      <c r="CG2147" s="166"/>
      <c r="CH2147" s="166"/>
      <c r="CI2147" s="166"/>
      <c r="CJ2147" s="166"/>
      <c r="CK2147" s="166"/>
      <c r="CL2147" s="166"/>
      <c r="CM2147" s="166"/>
      <c r="CN2147" s="166"/>
      <c r="CO2147" s="166"/>
      <c r="CP2147" s="166"/>
      <c r="CQ2147" s="166"/>
      <c r="CR2147" s="166"/>
      <c r="CS2147" s="166"/>
      <c r="CT2147" s="166"/>
      <c r="CU2147" s="166"/>
      <c r="CV2147" s="166"/>
      <c r="CW2147" s="166"/>
      <c r="CX2147" s="166"/>
      <c r="CY2147" s="166"/>
      <c r="CZ2147" s="166"/>
      <c r="DA2147" s="166"/>
      <c r="DB2147" s="166"/>
      <c r="DC2147" s="166"/>
      <c r="DD2147" s="166"/>
      <c r="DE2147" s="166"/>
      <c r="DF2147" s="166"/>
      <c r="DG2147" s="166"/>
      <c r="DH2147" s="166"/>
      <c r="DI2147" s="166"/>
      <c r="DJ2147" s="166"/>
      <c r="DK2147" s="166"/>
    </row>
    <row r="2148" spans="1:115" x14ac:dyDescent="0.3">
      <c r="A2148" s="187"/>
      <c r="B2148" s="187"/>
      <c r="C2148" s="188"/>
      <c r="D2148" s="184"/>
      <c r="E2148" s="184"/>
      <c r="F2148" s="189"/>
      <c r="G2148" s="184"/>
      <c r="H2148" s="184"/>
      <c r="I2148" s="184"/>
      <c r="J2148" s="190"/>
      <c r="K2148" s="191"/>
      <c r="L2148" s="191"/>
      <c r="M2148" s="191"/>
      <c r="N2148" s="192"/>
      <c r="O2148" s="180"/>
      <c r="P2148" s="166"/>
      <c r="Q2148" s="166"/>
      <c r="R2148" s="166"/>
      <c r="S2148" s="166"/>
      <c r="T2148" s="166"/>
      <c r="U2148" s="166"/>
      <c r="V2148" s="166"/>
      <c r="W2148" s="166"/>
      <c r="X2148" s="166"/>
      <c r="Y2148" s="166"/>
      <c r="Z2148" s="166"/>
      <c r="AA2148" s="166"/>
      <c r="AB2148" s="166"/>
      <c r="AC2148" s="166"/>
      <c r="AD2148" s="166"/>
      <c r="AE2148" s="166"/>
      <c r="AF2148" s="166"/>
      <c r="AG2148" s="166"/>
      <c r="AH2148" s="166"/>
      <c r="AI2148" s="166"/>
      <c r="AJ2148" s="166"/>
      <c r="AK2148" s="166"/>
      <c r="AL2148" s="166"/>
      <c r="AM2148" s="166"/>
      <c r="AN2148" s="166"/>
      <c r="AO2148" s="166"/>
      <c r="AP2148" s="166"/>
      <c r="AQ2148" s="166"/>
      <c r="AR2148" s="166"/>
      <c r="AS2148" s="166"/>
      <c r="AT2148" s="166"/>
      <c r="AU2148" s="166"/>
      <c r="AV2148" s="166"/>
      <c r="AW2148" s="166"/>
      <c r="AX2148" s="166"/>
      <c r="AY2148" s="166"/>
      <c r="AZ2148" s="166"/>
      <c r="BA2148" s="166"/>
      <c r="BB2148" s="166"/>
      <c r="BC2148" s="166"/>
      <c r="BD2148" s="166"/>
      <c r="BE2148" s="166"/>
      <c r="BF2148" s="166"/>
      <c r="BG2148" s="166"/>
      <c r="BH2148" s="166"/>
      <c r="BI2148" s="166"/>
      <c r="BJ2148" s="166"/>
      <c r="BK2148" s="166"/>
      <c r="BL2148" s="166"/>
      <c r="BM2148" s="166"/>
      <c r="BN2148" s="166"/>
      <c r="BO2148" s="166"/>
      <c r="BP2148" s="166"/>
      <c r="BQ2148" s="166"/>
      <c r="BR2148" s="166"/>
      <c r="BS2148" s="166"/>
      <c r="BT2148" s="166"/>
      <c r="BU2148" s="166"/>
      <c r="BV2148" s="166"/>
      <c r="BW2148" s="166"/>
      <c r="BX2148" s="166"/>
      <c r="BY2148" s="166"/>
      <c r="BZ2148" s="166"/>
      <c r="CA2148" s="166"/>
      <c r="CB2148" s="166"/>
      <c r="CC2148" s="166"/>
      <c r="CD2148" s="166"/>
      <c r="CE2148" s="166"/>
      <c r="CF2148" s="166"/>
      <c r="CG2148" s="166"/>
      <c r="CH2148" s="166"/>
      <c r="CI2148" s="166"/>
      <c r="CJ2148" s="166"/>
      <c r="CK2148" s="166"/>
      <c r="CL2148" s="166"/>
      <c r="CM2148" s="166"/>
      <c r="CN2148" s="166"/>
      <c r="CO2148" s="166"/>
      <c r="CP2148" s="166"/>
      <c r="CQ2148" s="166"/>
      <c r="CR2148" s="166"/>
      <c r="CS2148" s="166"/>
      <c r="CT2148" s="166"/>
      <c r="CU2148" s="166"/>
      <c r="CV2148" s="166"/>
      <c r="CW2148" s="166"/>
      <c r="CX2148" s="166"/>
      <c r="CY2148" s="166"/>
      <c r="CZ2148" s="166"/>
      <c r="DA2148" s="166"/>
      <c r="DB2148" s="166"/>
      <c r="DC2148" s="166"/>
      <c r="DD2148" s="166"/>
      <c r="DE2148" s="166"/>
      <c r="DF2148" s="166"/>
      <c r="DG2148" s="166"/>
      <c r="DH2148" s="166"/>
      <c r="DI2148" s="166"/>
      <c r="DJ2148" s="166"/>
      <c r="DK2148" s="166"/>
    </row>
    <row r="2149" spans="1:115" x14ac:dyDescent="0.3">
      <c r="A2149" s="187"/>
      <c r="B2149" s="187"/>
      <c r="C2149" s="188"/>
      <c r="D2149" s="184"/>
      <c r="E2149" s="184"/>
      <c r="F2149" s="189"/>
      <c r="G2149" s="184"/>
      <c r="H2149" s="184"/>
      <c r="I2149" s="184"/>
      <c r="J2149" s="190"/>
      <c r="K2149" s="191"/>
      <c r="L2149" s="191"/>
      <c r="M2149" s="191"/>
      <c r="N2149" s="192"/>
      <c r="O2149" s="180"/>
      <c r="P2149" s="166"/>
      <c r="Q2149" s="166"/>
      <c r="R2149" s="166"/>
      <c r="S2149" s="166"/>
      <c r="T2149" s="166"/>
      <c r="U2149" s="166"/>
      <c r="V2149" s="166"/>
      <c r="W2149" s="166"/>
      <c r="X2149" s="166"/>
      <c r="Y2149" s="166"/>
      <c r="Z2149" s="166"/>
      <c r="AA2149" s="166"/>
      <c r="AB2149" s="166"/>
      <c r="AC2149" s="166"/>
      <c r="AD2149" s="166"/>
      <c r="AE2149" s="166"/>
      <c r="AF2149" s="166"/>
      <c r="AG2149" s="166"/>
      <c r="AH2149" s="166"/>
      <c r="AI2149" s="166"/>
      <c r="AJ2149" s="166"/>
      <c r="AK2149" s="166"/>
      <c r="AL2149" s="166"/>
      <c r="AM2149" s="166"/>
      <c r="AN2149" s="166"/>
      <c r="AO2149" s="166"/>
      <c r="AP2149" s="166"/>
      <c r="AQ2149" s="166"/>
      <c r="AR2149" s="166"/>
      <c r="AS2149" s="166"/>
      <c r="AT2149" s="166"/>
      <c r="AU2149" s="166"/>
      <c r="AV2149" s="166"/>
      <c r="AW2149" s="166"/>
      <c r="AX2149" s="166"/>
      <c r="AY2149" s="166"/>
      <c r="AZ2149" s="166"/>
      <c r="BA2149" s="166"/>
      <c r="BB2149" s="166"/>
      <c r="BC2149" s="166"/>
      <c r="BD2149" s="166"/>
      <c r="BE2149" s="166"/>
      <c r="BF2149" s="166"/>
      <c r="BG2149" s="166"/>
      <c r="BH2149" s="166"/>
      <c r="BI2149" s="166"/>
      <c r="BJ2149" s="166"/>
      <c r="BK2149" s="166"/>
      <c r="BL2149" s="166"/>
      <c r="BM2149" s="166"/>
      <c r="BN2149" s="166"/>
      <c r="BO2149" s="166"/>
      <c r="BP2149" s="166"/>
      <c r="BQ2149" s="166"/>
      <c r="BR2149" s="166"/>
      <c r="BS2149" s="166"/>
      <c r="BT2149" s="166"/>
      <c r="BU2149" s="166"/>
      <c r="BV2149" s="166"/>
      <c r="BW2149" s="166"/>
      <c r="BX2149" s="166"/>
      <c r="BY2149" s="166"/>
      <c r="BZ2149" s="166"/>
      <c r="CA2149" s="166"/>
      <c r="CB2149" s="166"/>
      <c r="CC2149" s="166"/>
      <c r="CD2149" s="166"/>
      <c r="CE2149" s="166"/>
      <c r="CF2149" s="166"/>
      <c r="CG2149" s="166"/>
      <c r="CH2149" s="166"/>
      <c r="CI2149" s="166"/>
      <c r="CJ2149" s="166"/>
      <c r="CK2149" s="166"/>
      <c r="CL2149" s="166"/>
      <c r="CM2149" s="166"/>
      <c r="CN2149" s="166"/>
      <c r="CO2149" s="166"/>
      <c r="CP2149" s="166"/>
      <c r="CQ2149" s="166"/>
      <c r="CR2149" s="166"/>
      <c r="CS2149" s="166"/>
      <c r="CT2149" s="166"/>
      <c r="CU2149" s="166"/>
      <c r="CV2149" s="166"/>
      <c r="CW2149" s="166"/>
      <c r="CX2149" s="166"/>
      <c r="CY2149" s="166"/>
      <c r="CZ2149" s="166"/>
      <c r="DA2149" s="166"/>
      <c r="DB2149" s="166"/>
      <c r="DC2149" s="166"/>
      <c r="DD2149" s="166"/>
      <c r="DE2149" s="166"/>
      <c r="DF2149" s="166"/>
      <c r="DG2149" s="166"/>
      <c r="DH2149" s="166"/>
      <c r="DI2149" s="166"/>
      <c r="DJ2149" s="166"/>
      <c r="DK2149" s="166"/>
    </row>
    <row r="2150" spans="1:115" x14ac:dyDescent="0.3">
      <c r="A2150" s="187"/>
      <c r="B2150" s="187"/>
      <c r="C2150" s="188"/>
      <c r="D2150" s="184"/>
      <c r="E2150" s="184"/>
      <c r="F2150" s="189"/>
      <c r="G2150" s="184"/>
      <c r="H2150" s="184"/>
      <c r="I2150" s="184"/>
      <c r="J2150" s="190"/>
      <c r="K2150" s="191"/>
      <c r="L2150" s="191"/>
      <c r="M2150" s="191"/>
      <c r="N2150" s="192"/>
      <c r="O2150" s="180"/>
      <c r="P2150" s="166"/>
      <c r="Q2150" s="166"/>
      <c r="R2150" s="166"/>
      <c r="S2150" s="166"/>
      <c r="T2150" s="166"/>
      <c r="U2150" s="166"/>
      <c r="V2150" s="166"/>
      <c r="W2150" s="166"/>
      <c r="X2150" s="166"/>
      <c r="Y2150" s="166"/>
      <c r="Z2150" s="166"/>
      <c r="AA2150" s="166"/>
      <c r="AB2150" s="166"/>
      <c r="AC2150" s="166"/>
      <c r="AD2150" s="166"/>
      <c r="AE2150" s="166"/>
      <c r="AF2150" s="166"/>
      <c r="AG2150" s="166"/>
      <c r="AH2150" s="166"/>
      <c r="AI2150" s="166"/>
      <c r="AJ2150" s="166"/>
      <c r="AK2150" s="166"/>
      <c r="AL2150" s="166"/>
      <c r="AM2150" s="166"/>
      <c r="AN2150" s="166"/>
      <c r="AO2150" s="166"/>
      <c r="AP2150" s="166"/>
      <c r="AQ2150" s="166"/>
      <c r="AR2150" s="166"/>
      <c r="AS2150" s="166"/>
      <c r="AT2150" s="166"/>
      <c r="AU2150" s="166"/>
      <c r="AV2150" s="166"/>
      <c r="AW2150" s="166"/>
      <c r="AX2150" s="166"/>
      <c r="AY2150" s="166"/>
      <c r="AZ2150" s="166"/>
      <c r="BA2150" s="166"/>
      <c r="BB2150" s="166"/>
      <c r="BC2150" s="166"/>
      <c r="BD2150" s="166"/>
      <c r="BE2150" s="166"/>
      <c r="BF2150" s="166"/>
      <c r="BG2150" s="166"/>
      <c r="BH2150" s="166"/>
      <c r="BI2150" s="166"/>
      <c r="BJ2150" s="166"/>
      <c r="BK2150" s="166"/>
      <c r="BL2150" s="166"/>
      <c r="BM2150" s="166"/>
      <c r="BN2150" s="166"/>
      <c r="BO2150" s="166"/>
      <c r="BP2150" s="166"/>
      <c r="BQ2150" s="166"/>
      <c r="BR2150" s="166"/>
      <c r="BS2150" s="166"/>
      <c r="BT2150" s="166"/>
      <c r="BU2150" s="166"/>
      <c r="BV2150" s="166"/>
      <c r="BW2150" s="166"/>
      <c r="BX2150" s="166"/>
      <c r="BY2150" s="166"/>
      <c r="BZ2150" s="166"/>
      <c r="CA2150" s="166"/>
      <c r="CB2150" s="166"/>
      <c r="CC2150" s="166"/>
      <c r="CD2150" s="166"/>
      <c r="CE2150" s="166"/>
      <c r="CF2150" s="166"/>
      <c r="CG2150" s="166"/>
      <c r="CH2150" s="166"/>
      <c r="CI2150" s="166"/>
      <c r="CJ2150" s="166"/>
      <c r="CK2150" s="166"/>
      <c r="CL2150" s="166"/>
      <c r="CM2150" s="166"/>
      <c r="CN2150" s="166"/>
      <c r="CO2150" s="166"/>
      <c r="CP2150" s="166"/>
      <c r="CQ2150" s="166"/>
      <c r="CR2150" s="166"/>
      <c r="CS2150" s="166"/>
      <c r="CT2150" s="166"/>
      <c r="CU2150" s="166"/>
      <c r="CV2150" s="166"/>
      <c r="CW2150" s="166"/>
      <c r="CX2150" s="166"/>
      <c r="CY2150" s="166"/>
      <c r="CZ2150" s="166"/>
      <c r="DA2150" s="166"/>
      <c r="DB2150" s="166"/>
      <c r="DC2150" s="166"/>
      <c r="DD2150" s="166"/>
      <c r="DE2150" s="166"/>
      <c r="DF2150" s="166"/>
      <c r="DG2150" s="166"/>
      <c r="DH2150" s="166"/>
      <c r="DI2150" s="166"/>
      <c r="DJ2150" s="166"/>
      <c r="DK2150" s="166"/>
    </row>
    <row r="2151" spans="1:115" x14ac:dyDescent="0.3">
      <c r="A2151" s="187"/>
      <c r="B2151" s="187"/>
      <c r="C2151" s="188"/>
      <c r="D2151" s="184"/>
      <c r="E2151" s="184"/>
      <c r="F2151" s="189"/>
      <c r="G2151" s="184"/>
      <c r="H2151" s="184"/>
      <c r="I2151" s="184"/>
      <c r="J2151" s="190"/>
      <c r="K2151" s="191"/>
      <c r="L2151" s="191"/>
      <c r="M2151" s="191"/>
      <c r="N2151" s="192"/>
      <c r="O2151" s="180"/>
      <c r="P2151" s="166"/>
      <c r="Q2151" s="166"/>
      <c r="R2151" s="166"/>
      <c r="S2151" s="166"/>
      <c r="T2151" s="166"/>
      <c r="U2151" s="166"/>
      <c r="V2151" s="166"/>
      <c r="W2151" s="166"/>
      <c r="X2151" s="166"/>
      <c r="Y2151" s="166"/>
      <c r="Z2151" s="166"/>
      <c r="AA2151" s="166"/>
      <c r="AB2151" s="166"/>
      <c r="AC2151" s="166"/>
      <c r="AD2151" s="166"/>
      <c r="AE2151" s="166"/>
      <c r="AF2151" s="166"/>
      <c r="AG2151" s="166"/>
      <c r="AH2151" s="166"/>
      <c r="AI2151" s="166"/>
      <c r="AJ2151" s="166"/>
      <c r="AK2151" s="166"/>
      <c r="AL2151" s="166"/>
      <c r="AM2151" s="166"/>
      <c r="AN2151" s="166"/>
      <c r="AO2151" s="166"/>
      <c r="AP2151" s="166"/>
      <c r="AQ2151" s="166"/>
      <c r="AR2151" s="166"/>
      <c r="AS2151" s="166"/>
      <c r="AT2151" s="166"/>
      <c r="AU2151" s="166"/>
      <c r="AV2151" s="166"/>
      <c r="AW2151" s="166"/>
      <c r="AX2151" s="166"/>
      <c r="AY2151" s="166"/>
      <c r="AZ2151" s="166"/>
      <c r="BA2151" s="166"/>
      <c r="BB2151" s="166"/>
      <c r="BC2151" s="166"/>
      <c r="BD2151" s="166"/>
      <c r="BE2151" s="166"/>
      <c r="BF2151" s="166"/>
      <c r="BG2151" s="166"/>
      <c r="BH2151" s="166"/>
      <c r="BI2151" s="166"/>
      <c r="BJ2151" s="166"/>
      <c r="BK2151" s="166"/>
      <c r="BL2151" s="166"/>
      <c r="BM2151" s="166"/>
      <c r="BN2151" s="166"/>
      <c r="BO2151" s="166"/>
      <c r="BP2151" s="166"/>
      <c r="BQ2151" s="166"/>
      <c r="BR2151" s="166"/>
      <c r="BS2151" s="166"/>
      <c r="BT2151" s="166"/>
      <c r="BU2151" s="166"/>
      <c r="BV2151" s="166"/>
      <c r="BW2151" s="166"/>
      <c r="BX2151" s="166"/>
      <c r="BY2151" s="166"/>
      <c r="BZ2151" s="166"/>
      <c r="CA2151" s="166"/>
      <c r="CB2151" s="166"/>
      <c r="CC2151" s="166"/>
      <c r="CD2151" s="166"/>
      <c r="CE2151" s="166"/>
      <c r="CF2151" s="166"/>
      <c r="CG2151" s="166"/>
      <c r="CH2151" s="166"/>
      <c r="CI2151" s="166"/>
      <c r="CJ2151" s="166"/>
      <c r="CK2151" s="166"/>
      <c r="CL2151" s="166"/>
      <c r="CM2151" s="166"/>
      <c r="CN2151" s="166"/>
      <c r="CO2151" s="166"/>
      <c r="CP2151" s="166"/>
      <c r="CQ2151" s="166"/>
      <c r="CR2151" s="166"/>
      <c r="CS2151" s="166"/>
      <c r="CT2151" s="166"/>
      <c r="CU2151" s="166"/>
      <c r="CV2151" s="166"/>
      <c r="CW2151" s="166"/>
      <c r="CX2151" s="166"/>
      <c r="CY2151" s="166"/>
      <c r="CZ2151" s="166"/>
      <c r="DA2151" s="166"/>
      <c r="DB2151" s="166"/>
      <c r="DC2151" s="166"/>
      <c r="DD2151" s="166"/>
      <c r="DE2151" s="166"/>
      <c r="DF2151" s="166"/>
      <c r="DG2151" s="166"/>
      <c r="DH2151" s="166"/>
      <c r="DI2151" s="166"/>
      <c r="DJ2151" s="166"/>
      <c r="DK2151" s="166"/>
    </row>
    <row r="2152" spans="1:115" x14ac:dyDescent="0.3">
      <c r="A2152" s="187"/>
      <c r="B2152" s="187"/>
      <c r="C2152" s="188"/>
      <c r="D2152" s="184"/>
      <c r="E2152" s="184"/>
      <c r="F2152" s="189"/>
      <c r="G2152" s="184"/>
      <c r="H2152" s="184"/>
      <c r="I2152" s="184"/>
      <c r="J2152" s="190"/>
      <c r="K2152" s="191"/>
      <c r="L2152" s="191"/>
      <c r="M2152" s="191"/>
      <c r="N2152" s="192"/>
      <c r="O2152" s="180"/>
      <c r="P2152" s="166"/>
      <c r="Q2152" s="166"/>
      <c r="R2152" s="166"/>
      <c r="S2152" s="166"/>
      <c r="T2152" s="166"/>
      <c r="U2152" s="166"/>
      <c r="V2152" s="166"/>
      <c r="W2152" s="166"/>
      <c r="X2152" s="166"/>
      <c r="Y2152" s="166"/>
      <c r="Z2152" s="166"/>
      <c r="AA2152" s="166"/>
      <c r="AB2152" s="166"/>
      <c r="AC2152" s="166"/>
      <c r="AD2152" s="166"/>
      <c r="AE2152" s="166"/>
      <c r="AF2152" s="166"/>
      <c r="AG2152" s="166"/>
      <c r="AH2152" s="166"/>
      <c r="AI2152" s="166"/>
      <c r="AJ2152" s="166"/>
      <c r="AK2152" s="166"/>
      <c r="AL2152" s="166"/>
      <c r="AM2152" s="166"/>
      <c r="AN2152" s="166"/>
      <c r="AO2152" s="166"/>
      <c r="AP2152" s="166"/>
      <c r="AQ2152" s="166"/>
      <c r="AR2152" s="166"/>
      <c r="AS2152" s="166"/>
      <c r="AT2152" s="166"/>
      <c r="AU2152" s="166"/>
      <c r="AV2152" s="166"/>
      <c r="AW2152" s="166"/>
      <c r="AX2152" s="166"/>
      <c r="AY2152" s="166"/>
      <c r="AZ2152" s="166"/>
      <c r="BA2152" s="166"/>
      <c r="BB2152" s="166"/>
      <c r="BC2152" s="166"/>
      <c r="BD2152" s="166"/>
      <c r="BE2152" s="166"/>
      <c r="BF2152" s="166"/>
      <c r="BG2152" s="166"/>
      <c r="BH2152" s="166"/>
      <c r="BI2152" s="166"/>
      <c r="BJ2152" s="166"/>
      <c r="BK2152" s="166"/>
      <c r="BL2152" s="166"/>
      <c r="BM2152" s="166"/>
      <c r="BN2152" s="166"/>
      <c r="BO2152" s="166"/>
      <c r="BP2152" s="166"/>
      <c r="BQ2152" s="166"/>
      <c r="BR2152" s="166"/>
      <c r="BS2152" s="166"/>
      <c r="BT2152" s="166"/>
      <c r="BU2152" s="166"/>
      <c r="BV2152" s="166"/>
      <c r="BW2152" s="166"/>
      <c r="BX2152" s="166"/>
      <c r="BY2152" s="166"/>
      <c r="BZ2152" s="166"/>
      <c r="CA2152" s="166"/>
      <c r="CB2152" s="166"/>
      <c r="CC2152" s="166"/>
      <c r="CD2152" s="166"/>
      <c r="CE2152" s="166"/>
      <c r="CF2152" s="166"/>
      <c r="CG2152" s="166"/>
      <c r="CH2152" s="166"/>
      <c r="CI2152" s="166"/>
      <c r="CJ2152" s="166"/>
      <c r="CK2152" s="166"/>
      <c r="CL2152" s="166"/>
      <c r="CM2152" s="166"/>
      <c r="CN2152" s="166"/>
      <c r="CO2152" s="166"/>
      <c r="CP2152" s="166"/>
      <c r="CQ2152" s="166"/>
      <c r="CR2152" s="166"/>
      <c r="CS2152" s="166"/>
      <c r="CT2152" s="166"/>
      <c r="CU2152" s="166"/>
      <c r="CV2152" s="166"/>
      <c r="CW2152" s="166"/>
      <c r="CX2152" s="166"/>
      <c r="CY2152" s="166"/>
      <c r="CZ2152" s="166"/>
      <c r="DA2152" s="166"/>
      <c r="DB2152" s="166"/>
      <c r="DC2152" s="166"/>
      <c r="DD2152" s="166"/>
      <c r="DE2152" s="166"/>
      <c r="DF2152" s="166"/>
      <c r="DG2152" s="166"/>
      <c r="DH2152" s="166"/>
      <c r="DI2152" s="166"/>
      <c r="DJ2152" s="166"/>
      <c r="DK2152" s="166"/>
    </row>
    <row r="2153" spans="1:115" x14ac:dyDescent="0.3">
      <c r="A2153" s="187"/>
      <c r="B2153" s="187"/>
      <c r="C2153" s="188"/>
      <c r="D2153" s="184"/>
      <c r="E2153" s="184"/>
      <c r="F2153" s="189"/>
      <c r="G2153" s="184"/>
      <c r="H2153" s="184"/>
      <c r="I2153" s="184"/>
      <c r="J2153" s="190"/>
      <c r="K2153" s="191"/>
      <c r="L2153" s="191"/>
      <c r="M2153" s="191"/>
      <c r="N2153" s="192"/>
      <c r="O2153" s="180"/>
      <c r="P2153" s="166"/>
      <c r="Q2153" s="166"/>
      <c r="R2153" s="166"/>
      <c r="S2153" s="166"/>
      <c r="T2153" s="166"/>
      <c r="U2153" s="166"/>
      <c r="V2153" s="166"/>
      <c r="W2153" s="166"/>
      <c r="X2153" s="166"/>
      <c r="Y2153" s="166"/>
      <c r="Z2153" s="166"/>
      <c r="AA2153" s="166"/>
      <c r="AB2153" s="166"/>
      <c r="AC2153" s="166"/>
      <c r="AD2153" s="166"/>
      <c r="AE2153" s="166"/>
      <c r="AF2153" s="166"/>
      <c r="AG2153" s="166"/>
      <c r="AH2153" s="166"/>
      <c r="AI2153" s="166"/>
      <c r="AJ2153" s="166"/>
      <c r="AK2153" s="166"/>
      <c r="AL2153" s="166"/>
      <c r="AM2153" s="166"/>
      <c r="AN2153" s="166"/>
      <c r="AO2153" s="166"/>
      <c r="AP2153" s="166"/>
      <c r="AQ2153" s="166"/>
      <c r="AR2153" s="166"/>
      <c r="AS2153" s="166"/>
      <c r="AT2153" s="166"/>
      <c r="AU2153" s="166"/>
      <c r="AV2153" s="166"/>
      <c r="AW2153" s="166"/>
      <c r="AX2153" s="166"/>
      <c r="AY2153" s="166"/>
      <c r="AZ2153" s="166"/>
      <c r="BA2153" s="166"/>
      <c r="BB2153" s="166"/>
      <c r="BC2153" s="166"/>
      <c r="BD2153" s="166"/>
      <c r="BE2153" s="166"/>
      <c r="BF2153" s="166"/>
      <c r="BG2153" s="166"/>
      <c r="BH2153" s="166"/>
      <c r="BI2153" s="166"/>
      <c r="BJ2153" s="166"/>
      <c r="BK2153" s="166"/>
      <c r="BL2153" s="166"/>
      <c r="BM2153" s="166"/>
      <c r="BN2153" s="166"/>
      <c r="BO2153" s="166"/>
      <c r="BP2153" s="166"/>
      <c r="BQ2153" s="166"/>
      <c r="BR2153" s="166"/>
      <c r="BS2153" s="166"/>
      <c r="BT2153" s="166"/>
      <c r="BU2153" s="166"/>
      <c r="BV2153" s="166"/>
      <c r="BW2153" s="166"/>
      <c r="BX2153" s="166"/>
      <c r="BY2153" s="166"/>
      <c r="BZ2153" s="166"/>
      <c r="CA2153" s="166"/>
      <c r="CB2153" s="166"/>
      <c r="CC2153" s="166"/>
      <c r="CD2153" s="166"/>
      <c r="CE2153" s="166"/>
      <c r="CF2153" s="166"/>
      <c r="CG2153" s="166"/>
      <c r="CH2153" s="166"/>
      <c r="CI2153" s="166"/>
      <c r="CJ2153" s="166"/>
      <c r="CK2153" s="166"/>
      <c r="CL2153" s="166"/>
      <c r="CM2153" s="166"/>
      <c r="CN2153" s="166"/>
      <c r="CO2153" s="166"/>
      <c r="CP2153" s="166"/>
      <c r="CQ2153" s="166"/>
      <c r="CR2153" s="166"/>
      <c r="CS2153" s="166"/>
      <c r="CT2153" s="166"/>
      <c r="CU2153" s="166"/>
      <c r="CV2153" s="166"/>
      <c r="CW2153" s="166"/>
      <c r="CX2153" s="166"/>
      <c r="CY2153" s="166"/>
      <c r="CZ2153" s="166"/>
      <c r="DA2153" s="166"/>
      <c r="DB2153" s="166"/>
      <c r="DC2153" s="166"/>
      <c r="DD2153" s="166"/>
      <c r="DE2153" s="166"/>
      <c r="DF2153" s="166"/>
      <c r="DG2153" s="166"/>
      <c r="DH2153" s="166"/>
      <c r="DI2153" s="166"/>
      <c r="DJ2153" s="166"/>
      <c r="DK2153" s="166"/>
    </row>
    <row r="2154" spans="1:115" x14ac:dyDescent="0.3">
      <c r="A2154" s="187"/>
      <c r="B2154" s="187"/>
      <c r="C2154" s="188"/>
      <c r="D2154" s="184"/>
      <c r="E2154" s="184"/>
      <c r="F2154" s="189"/>
      <c r="G2154" s="184"/>
      <c r="H2154" s="184"/>
      <c r="I2154" s="184"/>
      <c r="J2154" s="190"/>
      <c r="K2154" s="191"/>
      <c r="L2154" s="191"/>
      <c r="M2154" s="191"/>
      <c r="N2154" s="192"/>
      <c r="O2154" s="180"/>
      <c r="P2154" s="166"/>
      <c r="Q2154" s="166"/>
      <c r="R2154" s="166"/>
      <c r="S2154" s="166"/>
      <c r="T2154" s="166"/>
      <c r="U2154" s="166"/>
      <c r="V2154" s="166"/>
      <c r="W2154" s="166"/>
      <c r="X2154" s="166"/>
      <c r="Y2154" s="166"/>
      <c r="Z2154" s="166"/>
      <c r="AA2154" s="166"/>
      <c r="AB2154" s="166"/>
      <c r="AC2154" s="166"/>
      <c r="AD2154" s="166"/>
      <c r="AE2154" s="166"/>
      <c r="AF2154" s="166"/>
      <c r="AG2154" s="166"/>
      <c r="AH2154" s="166"/>
      <c r="AI2154" s="166"/>
      <c r="AJ2154" s="166"/>
      <c r="AK2154" s="166"/>
      <c r="AL2154" s="166"/>
      <c r="AM2154" s="166"/>
      <c r="AN2154" s="166"/>
      <c r="AO2154" s="166"/>
      <c r="AP2154" s="166"/>
      <c r="AQ2154" s="166"/>
      <c r="AR2154" s="166"/>
      <c r="AS2154" s="166"/>
      <c r="AT2154" s="166"/>
      <c r="AU2154" s="166"/>
      <c r="AV2154" s="166"/>
      <c r="AW2154" s="166"/>
      <c r="AX2154" s="166"/>
      <c r="AY2154" s="166"/>
      <c r="AZ2154" s="166"/>
      <c r="BA2154" s="166"/>
      <c r="BB2154" s="166"/>
      <c r="BC2154" s="166"/>
      <c r="BD2154" s="166"/>
      <c r="BE2154" s="166"/>
      <c r="BF2154" s="166"/>
      <c r="BG2154" s="166"/>
      <c r="BH2154" s="166"/>
      <c r="BI2154" s="166"/>
      <c r="BJ2154" s="166"/>
      <c r="BK2154" s="166"/>
      <c r="BL2154" s="166"/>
      <c r="BM2154" s="166"/>
      <c r="BN2154" s="166"/>
      <c r="BO2154" s="166"/>
      <c r="BP2154" s="166"/>
      <c r="BQ2154" s="166"/>
      <c r="BR2154" s="166"/>
      <c r="BS2154" s="166"/>
      <c r="BT2154" s="166"/>
      <c r="BU2154" s="166"/>
      <c r="BV2154" s="166"/>
      <c r="BW2154" s="166"/>
      <c r="BX2154" s="166"/>
      <c r="BY2154" s="166"/>
      <c r="BZ2154" s="166"/>
      <c r="CA2154" s="166"/>
      <c r="CB2154" s="166"/>
      <c r="CC2154" s="166"/>
      <c r="CD2154" s="166"/>
      <c r="CE2154" s="166"/>
      <c r="CF2154" s="166"/>
      <c r="CG2154" s="166"/>
      <c r="CH2154" s="166"/>
      <c r="CI2154" s="166"/>
      <c r="CJ2154" s="166"/>
      <c r="CK2154" s="166"/>
      <c r="CL2154" s="166"/>
      <c r="CM2154" s="166"/>
      <c r="CN2154" s="166"/>
      <c r="CO2154" s="166"/>
      <c r="CP2154" s="166"/>
      <c r="CQ2154" s="166"/>
      <c r="CR2154" s="166"/>
      <c r="CS2154" s="166"/>
      <c r="CT2154" s="166"/>
      <c r="CU2154" s="166"/>
      <c r="CV2154" s="166"/>
      <c r="CW2154" s="166"/>
      <c r="CX2154" s="166"/>
      <c r="CY2154" s="166"/>
      <c r="CZ2154" s="166"/>
      <c r="DA2154" s="166"/>
      <c r="DB2154" s="166"/>
      <c r="DC2154" s="166"/>
      <c r="DD2154" s="166"/>
      <c r="DE2154" s="166"/>
      <c r="DF2154" s="166"/>
      <c r="DG2154" s="166"/>
      <c r="DH2154" s="166"/>
      <c r="DI2154" s="166"/>
      <c r="DJ2154" s="166"/>
      <c r="DK2154" s="166"/>
    </row>
    <row r="2155" spans="1:115" x14ac:dyDescent="0.3">
      <c r="A2155" s="187"/>
      <c r="B2155" s="187"/>
      <c r="C2155" s="188"/>
      <c r="D2155" s="184"/>
      <c r="E2155" s="184"/>
      <c r="F2155" s="189"/>
      <c r="G2155" s="184"/>
      <c r="H2155" s="184"/>
      <c r="I2155" s="184"/>
      <c r="J2155" s="190"/>
      <c r="K2155" s="191"/>
      <c r="L2155" s="191"/>
      <c r="M2155" s="191"/>
      <c r="N2155" s="192"/>
      <c r="O2155" s="180"/>
      <c r="P2155" s="166"/>
      <c r="Q2155" s="166"/>
      <c r="R2155" s="166"/>
      <c r="S2155" s="166"/>
      <c r="T2155" s="166"/>
      <c r="U2155" s="166"/>
      <c r="V2155" s="166"/>
      <c r="W2155" s="166"/>
      <c r="X2155" s="166"/>
      <c r="Y2155" s="166"/>
      <c r="Z2155" s="166"/>
      <c r="AA2155" s="166"/>
      <c r="AB2155" s="166"/>
      <c r="AC2155" s="166"/>
      <c r="AD2155" s="166"/>
      <c r="AE2155" s="166"/>
      <c r="AF2155" s="166"/>
      <c r="AG2155" s="166"/>
      <c r="AH2155" s="166"/>
      <c r="AI2155" s="166"/>
      <c r="AJ2155" s="166"/>
      <c r="AK2155" s="166"/>
      <c r="AL2155" s="166"/>
      <c r="AM2155" s="166"/>
      <c r="AN2155" s="166"/>
      <c r="AO2155" s="166"/>
      <c r="AP2155" s="166"/>
      <c r="AQ2155" s="166"/>
      <c r="AR2155" s="166"/>
      <c r="AS2155" s="166"/>
      <c r="AT2155" s="166"/>
      <c r="AU2155" s="166"/>
      <c r="AV2155" s="166"/>
      <c r="AW2155" s="166"/>
      <c r="AX2155" s="166"/>
      <c r="AY2155" s="166"/>
      <c r="AZ2155" s="166"/>
      <c r="BA2155" s="166"/>
      <c r="BB2155" s="166"/>
      <c r="BC2155" s="166"/>
      <c r="BD2155" s="166"/>
      <c r="BE2155" s="166"/>
      <c r="BF2155" s="166"/>
      <c r="BG2155" s="166"/>
      <c r="BH2155" s="166"/>
      <c r="BI2155" s="166"/>
      <c r="BJ2155" s="166"/>
      <c r="BK2155" s="166"/>
      <c r="BL2155" s="166"/>
      <c r="BM2155" s="166"/>
      <c r="BN2155" s="166"/>
      <c r="BO2155" s="166"/>
      <c r="BP2155" s="166"/>
      <c r="BQ2155" s="166"/>
      <c r="BR2155" s="166"/>
      <c r="BS2155" s="166"/>
      <c r="BT2155" s="166"/>
      <c r="BU2155" s="166"/>
      <c r="BV2155" s="166"/>
      <c r="BW2155" s="166"/>
      <c r="BX2155" s="166"/>
      <c r="BY2155" s="166"/>
      <c r="BZ2155" s="166"/>
      <c r="CA2155" s="166"/>
      <c r="CB2155" s="166"/>
      <c r="CC2155" s="166"/>
      <c r="CD2155" s="166"/>
      <c r="CE2155" s="166"/>
      <c r="CF2155" s="166"/>
      <c r="CG2155" s="166"/>
      <c r="CH2155" s="166"/>
      <c r="CI2155" s="166"/>
      <c r="CJ2155" s="166"/>
      <c r="CK2155" s="166"/>
      <c r="CL2155" s="166"/>
      <c r="CM2155" s="166"/>
      <c r="CN2155" s="166"/>
      <c r="CO2155" s="166"/>
      <c r="CP2155" s="166"/>
      <c r="CQ2155" s="166"/>
      <c r="CR2155" s="166"/>
      <c r="CS2155" s="166"/>
      <c r="CT2155" s="166"/>
      <c r="CU2155" s="166"/>
      <c r="CV2155" s="166"/>
      <c r="CW2155" s="166"/>
      <c r="CX2155" s="166"/>
      <c r="CY2155" s="166"/>
      <c r="CZ2155" s="166"/>
      <c r="DA2155" s="166"/>
      <c r="DB2155" s="166"/>
      <c r="DC2155" s="166"/>
      <c r="DD2155" s="166"/>
      <c r="DE2155" s="166"/>
      <c r="DF2155" s="166"/>
      <c r="DG2155" s="166"/>
      <c r="DH2155" s="166"/>
      <c r="DI2155" s="166"/>
      <c r="DJ2155" s="166"/>
      <c r="DK2155" s="166"/>
    </row>
    <row r="2156" spans="1:115" x14ac:dyDescent="0.3">
      <c r="A2156" s="187"/>
      <c r="B2156" s="187"/>
      <c r="C2156" s="188"/>
      <c r="D2156" s="184"/>
      <c r="E2156" s="184"/>
      <c r="F2156" s="189"/>
      <c r="G2156" s="184"/>
      <c r="H2156" s="184"/>
      <c r="I2156" s="184"/>
      <c r="J2156" s="190"/>
      <c r="K2156" s="191"/>
      <c r="L2156" s="191"/>
      <c r="M2156" s="191"/>
      <c r="N2156" s="192"/>
      <c r="O2156" s="180"/>
      <c r="P2156" s="166"/>
      <c r="Q2156" s="166"/>
      <c r="R2156" s="166"/>
      <c r="S2156" s="166"/>
      <c r="T2156" s="166"/>
      <c r="U2156" s="166"/>
      <c r="V2156" s="166"/>
      <c r="W2156" s="166"/>
      <c r="X2156" s="166"/>
      <c r="Y2156" s="166"/>
      <c r="Z2156" s="166"/>
      <c r="AA2156" s="166"/>
      <c r="AB2156" s="166"/>
      <c r="AC2156" s="166"/>
      <c r="AD2156" s="166"/>
      <c r="AE2156" s="166"/>
      <c r="AF2156" s="166"/>
      <c r="AG2156" s="166"/>
      <c r="AH2156" s="166"/>
      <c r="AI2156" s="166"/>
      <c r="AJ2156" s="166"/>
      <c r="AK2156" s="166"/>
      <c r="AL2156" s="166"/>
      <c r="AM2156" s="166"/>
      <c r="AN2156" s="166"/>
      <c r="AO2156" s="166"/>
      <c r="AP2156" s="166"/>
      <c r="AQ2156" s="166"/>
      <c r="AR2156" s="166"/>
      <c r="AS2156" s="166"/>
      <c r="AT2156" s="166"/>
      <c r="AU2156" s="166"/>
      <c r="AV2156" s="166"/>
      <c r="AW2156" s="166"/>
      <c r="AX2156" s="166"/>
      <c r="AY2156" s="166"/>
      <c r="AZ2156" s="166"/>
      <c r="BA2156" s="166"/>
      <c r="BB2156" s="166"/>
      <c r="BC2156" s="166"/>
      <c r="BD2156" s="166"/>
      <c r="BE2156" s="166"/>
      <c r="BF2156" s="166"/>
      <c r="BG2156" s="166"/>
      <c r="BH2156" s="166"/>
      <c r="BI2156" s="166"/>
      <c r="BJ2156" s="166"/>
      <c r="BK2156" s="166"/>
      <c r="BL2156" s="166"/>
      <c r="BM2156" s="166"/>
      <c r="BN2156" s="166"/>
      <c r="BO2156" s="166"/>
      <c r="BP2156" s="166"/>
      <c r="BQ2156" s="166"/>
      <c r="BR2156" s="166"/>
      <c r="BS2156" s="166"/>
      <c r="BT2156" s="166"/>
      <c r="BU2156" s="166"/>
      <c r="BV2156" s="166"/>
      <c r="BW2156" s="166"/>
      <c r="BX2156" s="166"/>
      <c r="BY2156" s="166"/>
      <c r="BZ2156" s="166"/>
      <c r="CA2156" s="166"/>
      <c r="CB2156" s="166"/>
      <c r="CC2156" s="166"/>
      <c r="CD2156" s="166"/>
      <c r="CE2156" s="166"/>
      <c r="CF2156" s="166"/>
      <c r="CG2156" s="166"/>
      <c r="CH2156" s="166"/>
      <c r="CI2156" s="166"/>
      <c r="CJ2156" s="166"/>
      <c r="CK2156" s="166"/>
      <c r="CL2156" s="166"/>
      <c r="CM2156" s="166"/>
      <c r="CN2156" s="166"/>
      <c r="CO2156" s="166"/>
      <c r="CP2156" s="166"/>
      <c r="CQ2156" s="166"/>
      <c r="CR2156" s="166"/>
      <c r="CS2156" s="166"/>
      <c r="CT2156" s="166"/>
      <c r="CU2156" s="166"/>
      <c r="CV2156" s="166"/>
      <c r="CW2156" s="166"/>
      <c r="CX2156" s="166"/>
      <c r="CY2156" s="166"/>
      <c r="CZ2156" s="166"/>
      <c r="DA2156" s="166"/>
      <c r="DB2156" s="166"/>
      <c r="DC2156" s="166"/>
      <c r="DD2156" s="166"/>
      <c r="DE2156" s="166"/>
      <c r="DF2156" s="166"/>
      <c r="DG2156" s="166"/>
      <c r="DH2156" s="166"/>
      <c r="DI2156" s="166"/>
      <c r="DJ2156" s="166"/>
      <c r="DK2156" s="166"/>
    </row>
    <row r="2157" spans="1:115" x14ac:dyDescent="0.3">
      <c r="A2157" s="187"/>
      <c r="B2157" s="187"/>
      <c r="C2157" s="188"/>
      <c r="D2157" s="184"/>
      <c r="E2157" s="184"/>
      <c r="F2157" s="189"/>
      <c r="G2157" s="184"/>
      <c r="H2157" s="184"/>
      <c r="I2157" s="184"/>
      <c r="J2157" s="190"/>
      <c r="K2157" s="191"/>
      <c r="L2157" s="191"/>
      <c r="M2157" s="191"/>
      <c r="N2157" s="192"/>
      <c r="O2157" s="166"/>
      <c r="P2157" s="166"/>
      <c r="Q2157" s="166"/>
      <c r="R2157" s="166"/>
      <c r="S2157" s="166"/>
      <c r="T2157" s="166"/>
      <c r="U2157" s="166"/>
      <c r="V2157" s="166"/>
      <c r="W2157" s="166"/>
      <c r="X2157" s="166"/>
      <c r="Y2157" s="166"/>
      <c r="Z2157" s="166"/>
      <c r="AA2157" s="166"/>
      <c r="AB2157" s="166"/>
      <c r="AC2157" s="166"/>
      <c r="AD2157" s="166"/>
      <c r="AE2157" s="166"/>
      <c r="AF2157" s="166"/>
      <c r="AG2157" s="166"/>
      <c r="AH2157" s="166"/>
      <c r="AI2157" s="166"/>
      <c r="AJ2157" s="166"/>
      <c r="AK2157" s="166"/>
      <c r="AL2157" s="166"/>
      <c r="AM2157" s="166"/>
      <c r="AN2157" s="166"/>
      <c r="AO2157" s="166"/>
      <c r="AP2157" s="166"/>
      <c r="AQ2157" s="166"/>
      <c r="AR2157" s="166"/>
      <c r="AS2157" s="166"/>
      <c r="AT2157" s="166"/>
      <c r="AU2157" s="166"/>
      <c r="AV2157" s="166"/>
      <c r="AW2157" s="166"/>
      <c r="AX2157" s="166"/>
      <c r="AY2157" s="166"/>
      <c r="AZ2157" s="166"/>
      <c r="BA2157" s="166"/>
      <c r="BB2157" s="166"/>
      <c r="BC2157" s="166"/>
      <c r="BD2157" s="166"/>
      <c r="BE2157" s="166"/>
      <c r="BF2157" s="166"/>
      <c r="BG2157" s="166"/>
      <c r="BH2157" s="166"/>
      <c r="BI2157" s="166"/>
      <c r="BJ2157" s="166"/>
      <c r="BK2157" s="166"/>
      <c r="BL2157" s="166"/>
      <c r="BM2157" s="166"/>
      <c r="BN2157" s="166"/>
      <c r="BO2157" s="166"/>
      <c r="BP2157" s="166"/>
      <c r="BQ2157" s="166"/>
      <c r="BR2157" s="166"/>
      <c r="BS2157" s="166"/>
      <c r="BT2157" s="166"/>
      <c r="BU2157" s="166"/>
      <c r="BV2157" s="166"/>
      <c r="BW2157" s="166"/>
      <c r="BX2157" s="166"/>
      <c r="BY2157" s="166"/>
      <c r="BZ2157" s="166"/>
      <c r="CA2157" s="166"/>
      <c r="CB2157" s="166"/>
      <c r="CC2157" s="166"/>
      <c r="CD2157" s="166"/>
      <c r="CE2157" s="166"/>
      <c r="CF2157" s="166"/>
      <c r="CG2157" s="166"/>
      <c r="CH2157" s="166"/>
      <c r="CI2157" s="166"/>
      <c r="CJ2157" s="166"/>
      <c r="CK2157" s="166"/>
      <c r="CL2157" s="166"/>
      <c r="CM2157" s="166"/>
      <c r="CN2157" s="166"/>
      <c r="CO2157" s="166"/>
      <c r="CP2157" s="166"/>
      <c r="CQ2157" s="166"/>
      <c r="CR2157" s="166"/>
      <c r="CS2157" s="166"/>
      <c r="CT2157" s="166"/>
      <c r="CU2157" s="166"/>
      <c r="CV2157" s="166"/>
      <c r="CW2157" s="166"/>
      <c r="CX2157" s="166"/>
      <c r="CY2157" s="166"/>
      <c r="CZ2157" s="166"/>
      <c r="DA2157" s="166"/>
      <c r="DB2157" s="166"/>
      <c r="DC2157" s="166"/>
      <c r="DD2157" s="166"/>
      <c r="DE2157" s="166"/>
      <c r="DF2157" s="166"/>
      <c r="DG2157" s="166"/>
      <c r="DH2157" s="166"/>
      <c r="DI2157" s="166"/>
      <c r="DJ2157" s="166"/>
      <c r="DK2157" s="166"/>
    </row>
    <row r="2158" spans="1:115" x14ac:dyDescent="0.3">
      <c r="A2158" s="187"/>
      <c r="B2158" s="187"/>
      <c r="C2158" s="188"/>
      <c r="D2158" s="184"/>
      <c r="E2158" s="184"/>
      <c r="F2158" s="189"/>
      <c r="G2158" s="184"/>
      <c r="H2158" s="184"/>
      <c r="I2158" s="184"/>
      <c r="J2158" s="190"/>
      <c r="K2158" s="191"/>
      <c r="L2158" s="191"/>
      <c r="M2158" s="191"/>
      <c r="N2158" s="192"/>
      <c r="O2158" s="166"/>
      <c r="P2158" s="166"/>
      <c r="Q2158" s="166"/>
      <c r="R2158" s="166"/>
      <c r="S2158" s="166"/>
      <c r="T2158" s="166"/>
      <c r="U2158" s="166"/>
      <c r="V2158" s="166"/>
      <c r="W2158" s="166"/>
      <c r="X2158" s="166"/>
      <c r="Y2158" s="166"/>
      <c r="Z2158" s="166"/>
      <c r="AA2158" s="166"/>
      <c r="AB2158" s="166"/>
      <c r="AC2158" s="166"/>
      <c r="AD2158" s="166"/>
      <c r="AE2158" s="166"/>
      <c r="AF2158" s="166"/>
      <c r="AG2158" s="166"/>
      <c r="AH2158" s="166"/>
      <c r="AI2158" s="166"/>
      <c r="AJ2158" s="166"/>
      <c r="AK2158" s="166"/>
      <c r="AL2158" s="166"/>
      <c r="AM2158" s="166"/>
      <c r="AN2158" s="166"/>
      <c r="AO2158" s="166"/>
      <c r="AP2158" s="166"/>
      <c r="AQ2158" s="166"/>
      <c r="AR2158" s="166"/>
      <c r="AS2158" s="166"/>
      <c r="AT2158" s="166"/>
      <c r="AU2158" s="166"/>
      <c r="AV2158" s="166"/>
      <c r="AW2158" s="166"/>
      <c r="AX2158" s="166"/>
      <c r="AY2158" s="166"/>
      <c r="AZ2158" s="166"/>
      <c r="BA2158" s="166"/>
      <c r="BB2158" s="166"/>
      <c r="BC2158" s="166"/>
      <c r="BD2158" s="166"/>
      <c r="BE2158" s="166"/>
      <c r="BF2158" s="166"/>
      <c r="BG2158" s="166"/>
      <c r="BH2158" s="166"/>
      <c r="BI2158" s="166"/>
      <c r="BJ2158" s="166"/>
      <c r="BK2158" s="166"/>
      <c r="BL2158" s="166"/>
      <c r="BM2158" s="166"/>
      <c r="BN2158" s="166"/>
      <c r="BO2158" s="166"/>
      <c r="BP2158" s="166"/>
      <c r="BQ2158" s="166"/>
      <c r="BR2158" s="166"/>
      <c r="BS2158" s="166"/>
      <c r="BT2158" s="166"/>
      <c r="BU2158" s="166"/>
      <c r="BV2158" s="166"/>
      <c r="BW2158" s="166"/>
      <c r="BX2158" s="166"/>
      <c r="BY2158" s="166"/>
      <c r="BZ2158" s="166"/>
      <c r="CA2158" s="166"/>
      <c r="CB2158" s="166"/>
      <c r="CC2158" s="166"/>
      <c r="CD2158" s="166"/>
      <c r="CE2158" s="166"/>
      <c r="CF2158" s="166"/>
      <c r="CG2158" s="166"/>
      <c r="CH2158" s="166"/>
      <c r="CI2158" s="166"/>
      <c r="CJ2158" s="166"/>
      <c r="CK2158" s="166"/>
      <c r="CL2158" s="166"/>
      <c r="CM2158" s="166"/>
      <c r="CN2158" s="166"/>
      <c r="CO2158" s="166"/>
      <c r="CP2158" s="166"/>
      <c r="CQ2158" s="166"/>
      <c r="CR2158" s="166"/>
      <c r="CS2158" s="166"/>
      <c r="CT2158" s="166"/>
      <c r="CU2158" s="166"/>
      <c r="CV2158" s="166"/>
      <c r="CW2158" s="166"/>
      <c r="CX2158" s="166"/>
      <c r="CY2158" s="166"/>
      <c r="CZ2158" s="166"/>
      <c r="DA2158" s="166"/>
      <c r="DB2158" s="166"/>
      <c r="DC2158" s="166"/>
      <c r="DD2158" s="166"/>
      <c r="DE2158" s="166"/>
      <c r="DF2158" s="166"/>
      <c r="DG2158" s="166"/>
      <c r="DH2158" s="166"/>
      <c r="DI2158" s="166"/>
      <c r="DJ2158" s="166"/>
      <c r="DK2158" s="166"/>
    </row>
    <row r="2159" spans="1:115" x14ac:dyDescent="0.3">
      <c r="A2159" s="187"/>
      <c r="B2159" s="187"/>
      <c r="C2159" s="188"/>
      <c r="D2159" s="184"/>
      <c r="E2159" s="184"/>
      <c r="F2159" s="189"/>
      <c r="G2159" s="184"/>
      <c r="H2159" s="184"/>
      <c r="I2159" s="184"/>
      <c r="J2159" s="190"/>
      <c r="K2159" s="191"/>
      <c r="L2159" s="191"/>
      <c r="M2159" s="191"/>
      <c r="N2159" s="192"/>
      <c r="O2159" s="166"/>
      <c r="P2159" s="166"/>
      <c r="Q2159" s="166"/>
      <c r="R2159" s="166"/>
      <c r="S2159" s="166"/>
      <c r="T2159" s="166"/>
      <c r="U2159" s="166"/>
      <c r="V2159" s="166"/>
      <c r="W2159" s="166"/>
      <c r="X2159" s="166"/>
      <c r="Y2159" s="166"/>
      <c r="Z2159" s="166"/>
      <c r="AA2159" s="166"/>
      <c r="AB2159" s="166"/>
      <c r="AC2159" s="166"/>
      <c r="AD2159" s="166"/>
      <c r="AE2159" s="166"/>
      <c r="AF2159" s="166"/>
      <c r="AG2159" s="166"/>
      <c r="AH2159" s="166"/>
      <c r="AI2159" s="166"/>
      <c r="AJ2159" s="166"/>
      <c r="AK2159" s="166"/>
      <c r="AL2159" s="166"/>
      <c r="AM2159" s="166"/>
      <c r="AN2159" s="166"/>
      <c r="AO2159" s="166"/>
      <c r="AP2159" s="166"/>
      <c r="AQ2159" s="166"/>
      <c r="AR2159" s="166"/>
      <c r="AS2159" s="166"/>
      <c r="AT2159" s="166"/>
      <c r="AU2159" s="166"/>
      <c r="AV2159" s="166"/>
      <c r="AW2159" s="166"/>
      <c r="AX2159" s="166"/>
      <c r="AY2159" s="166"/>
      <c r="AZ2159" s="166"/>
      <c r="BA2159" s="166"/>
      <c r="BB2159" s="166"/>
      <c r="BC2159" s="166"/>
      <c r="BD2159" s="166"/>
      <c r="BE2159" s="166"/>
      <c r="BF2159" s="166"/>
      <c r="BG2159" s="166"/>
      <c r="BH2159" s="166"/>
      <c r="BI2159" s="166"/>
      <c r="BJ2159" s="166"/>
      <c r="BK2159" s="166"/>
      <c r="BL2159" s="166"/>
      <c r="BM2159" s="166"/>
      <c r="BN2159" s="166"/>
      <c r="BO2159" s="166"/>
      <c r="BP2159" s="166"/>
      <c r="BQ2159" s="166"/>
      <c r="BR2159" s="166"/>
      <c r="BS2159" s="166"/>
      <c r="BT2159" s="166"/>
      <c r="BU2159" s="166"/>
      <c r="BV2159" s="166"/>
      <c r="BW2159" s="166"/>
      <c r="BX2159" s="166"/>
      <c r="BY2159" s="166"/>
      <c r="BZ2159" s="166"/>
      <c r="CA2159" s="166"/>
      <c r="CB2159" s="166"/>
      <c r="CC2159" s="166"/>
      <c r="CD2159" s="166"/>
      <c r="CE2159" s="166"/>
      <c r="CF2159" s="166"/>
      <c r="CG2159" s="166"/>
      <c r="CH2159" s="166"/>
      <c r="CI2159" s="166"/>
      <c r="CJ2159" s="166"/>
      <c r="CK2159" s="166"/>
      <c r="CL2159" s="166"/>
      <c r="CM2159" s="166"/>
      <c r="CN2159" s="166"/>
      <c r="CO2159" s="166"/>
      <c r="CP2159" s="166"/>
      <c r="CQ2159" s="166"/>
      <c r="CR2159" s="166"/>
      <c r="CS2159" s="166"/>
      <c r="CT2159" s="166"/>
      <c r="CU2159" s="166"/>
      <c r="CV2159" s="166"/>
      <c r="CW2159" s="166"/>
      <c r="CX2159" s="166"/>
      <c r="CY2159" s="166"/>
      <c r="CZ2159" s="166"/>
      <c r="DA2159" s="166"/>
      <c r="DB2159" s="166"/>
      <c r="DC2159" s="166"/>
      <c r="DD2159" s="166"/>
      <c r="DE2159" s="166"/>
      <c r="DF2159" s="166"/>
      <c r="DG2159" s="166"/>
      <c r="DH2159" s="166"/>
      <c r="DI2159" s="166"/>
      <c r="DJ2159" s="166"/>
      <c r="DK2159" s="166"/>
    </row>
    <row r="2160" spans="1:115" x14ac:dyDescent="0.3">
      <c r="A2160" s="187"/>
      <c r="B2160" s="187"/>
      <c r="C2160" s="188"/>
      <c r="D2160" s="184"/>
      <c r="E2160" s="184"/>
      <c r="F2160" s="189"/>
      <c r="G2160" s="184"/>
      <c r="H2160" s="184"/>
      <c r="I2160" s="184"/>
      <c r="J2160" s="190"/>
      <c r="K2160" s="191"/>
      <c r="L2160" s="191"/>
      <c r="M2160" s="191"/>
      <c r="N2160" s="192"/>
      <c r="O2160" s="166"/>
      <c r="P2160" s="166"/>
      <c r="Q2160" s="166"/>
      <c r="R2160" s="166"/>
      <c r="S2160" s="166"/>
      <c r="T2160" s="166"/>
      <c r="U2160" s="166"/>
      <c r="V2160" s="166"/>
      <c r="W2160" s="166"/>
      <c r="X2160" s="166"/>
      <c r="Y2160" s="166"/>
      <c r="Z2160" s="166"/>
      <c r="AA2160" s="166"/>
      <c r="AB2160" s="166"/>
      <c r="AC2160" s="166"/>
      <c r="AD2160" s="166"/>
      <c r="AE2160" s="166"/>
      <c r="AF2160" s="166"/>
      <c r="AG2160" s="166"/>
      <c r="AH2160" s="166"/>
      <c r="AI2160" s="166"/>
      <c r="AJ2160" s="166"/>
      <c r="AK2160" s="166"/>
      <c r="AL2160" s="166"/>
      <c r="AM2160" s="166"/>
      <c r="AN2160" s="166"/>
      <c r="AO2160" s="166"/>
      <c r="AP2160" s="166"/>
      <c r="AQ2160" s="166"/>
      <c r="AR2160" s="166"/>
      <c r="AS2160" s="166"/>
      <c r="AT2160" s="166"/>
      <c r="AU2160" s="166"/>
      <c r="AV2160" s="166"/>
      <c r="AW2160" s="166"/>
      <c r="AX2160" s="166"/>
      <c r="AY2160" s="166"/>
      <c r="AZ2160" s="166"/>
      <c r="BA2160" s="166"/>
      <c r="BB2160" s="166"/>
      <c r="BC2160" s="166"/>
      <c r="BD2160" s="166"/>
      <c r="BE2160" s="166"/>
      <c r="BF2160" s="166"/>
      <c r="BG2160" s="166"/>
      <c r="BH2160" s="166"/>
      <c r="BI2160" s="166"/>
      <c r="BJ2160" s="166"/>
      <c r="BK2160" s="166"/>
      <c r="BL2160" s="166"/>
      <c r="BM2160" s="166"/>
      <c r="BN2160" s="166"/>
      <c r="BO2160" s="166"/>
      <c r="BP2160" s="166"/>
      <c r="BQ2160" s="166"/>
      <c r="BR2160" s="166"/>
      <c r="BS2160" s="166"/>
      <c r="BT2160" s="166"/>
      <c r="BU2160" s="166"/>
      <c r="BV2160" s="166"/>
      <c r="BW2160" s="166"/>
      <c r="BX2160" s="166"/>
      <c r="BY2160" s="166"/>
      <c r="BZ2160" s="166"/>
      <c r="CA2160" s="166"/>
      <c r="CB2160" s="166"/>
      <c r="CC2160" s="166"/>
      <c r="CD2160" s="166"/>
      <c r="CE2160" s="166"/>
      <c r="CF2160" s="166"/>
      <c r="CG2160" s="166"/>
      <c r="CH2160" s="166"/>
      <c r="CI2160" s="166"/>
      <c r="CJ2160" s="166"/>
      <c r="CK2160" s="166"/>
      <c r="CL2160" s="166"/>
      <c r="CM2160" s="166"/>
      <c r="CN2160" s="166"/>
      <c r="CO2160" s="166"/>
      <c r="CP2160" s="166"/>
      <c r="CQ2160" s="166"/>
      <c r="CR2160" s="166"/>
      <c r="CS2160" s="166"/>
      <c r="CT2160" s="166"/>
      <c r="CU2160" s="166"/>
      <c r="CV2160" s="166"/>
      <c r="CW2160" s="166"/>
      <c r="CX2160" s="166"/>
      <c r="CY2160" s="166"/>
      <c r="CZ2160" s="166"/>
      <c r="DA2160" s="166"/>
      <c r="DB2160" s="166"/>
      <c r="DC2160" s="166"/>
      <c r="DD2160" s="166"/>
      <c r="DE2160" s="166"/>
      <c r="DF2160" s="166"/>
      <c r="DG2160" s="166"/>
      <c r="DH2160" s="166"/>
      <c r="DI2160" s="166"/>
      <c r="DJ2160" s="166"/>
      <c r="DK2160" s="166"/>
    </row>
    <row r="2161" spans="1:115" x14ac:dyDescent="0.3">
      <c r="A2161" s="187"/>
      <c r="B2161" s="187"/>
      <c r="C2161" s="188"/>
      <c r="D2161" s="184"/>
      <c r="E2161" s="184"/>
      <c r="F2161" s="189"/>
      <c r="G2161" s="184"/>
      <c r="H2161" s="184"/>
      <c r="I2161" s="184"/>
      <c r="J2161" s="190"/>
      <c r="K2161" s="191"/>
      <c r="L2161" s="191"/>
      <c r="M2161" s="191"/>
      <c r="N2161" s="192"/>
      <c r="O2161" s="166"/>
      <c r="P2161" s="166"/>
      <c r="Q2161" s="166"/>
      <c r="R2161" s="166"/>
      <c r="S2161" s="166"/>
      <c r="T2161" s="166"/>
      <c r="U2161" s="166"/>
      <c r="V2161" s="166"/>
      <c r="W2161" s="166"/>
      <c r="X2161" s="166"/>
      <c r="Y2161" s="166"/>
      <c r="Z2161" s="166"/>
      <c r="AA2161" s="166"/>
      <c r="AB2161" s="166"/>
      <c r="AC2161" s="166"/>
      <c r="AD2161" s="166"/>
      <c r="AE2161" s="166"/>
      <c r="AF2161" s="166"/>
      <c r="AG2161" s="166"/>
      <c r="AH2161" s="166"/>
      <c r="AI2161" s="166"/>
      <c r="AJ2161" s="166"/>
      <c r="AK2161" s="166"/>
      <c r="AL2161" s="166"/>
      <c r="AM2161" s="166"/>
      <c r="AN2161" s="166"/>
      <c r="AO2161" s="166"/>
      <c r="AP2161" s="166"/>
      <c r="AQ2161" s="166"/>
      <c r="AR2161" s="166"/>
      <c r="AS2161" s="166"/>
      <c r="AT2161" s="166"/>
      <c r="AU2161" s="166"/>
      <c r="AV2161" s="166"/>
      <c r="AW2161" s="166"/>
      <c r="AX2161" s="166"/>
      <c r="AY2161" s="166"/>
      <c r="AZ2161" s="166"/>
      <c r="BA2161" s="166"/>
      <c r="BB2161" s="166"/>
      <c r="BC2161" s="166"/>
      <c r="BD2161" s="166"/>
      <c r="BE2161" s="166"/>
      <c r="BF2161" s="166"/>
      <c r="BG2161" s="166"/>
      <c r="BH2161" s="166"/>
      <c r="BI2161" s="166"/>
      <c r="BJ2161" s="166"/>
      <c r="BK2161" s="166"/>
      <c r="BL2161" s="166"/>
      <c r="BM2161" s="166"/>
      <c r="BN2161" s="166"/>
      <c r="BO2161" s="166"/>
      <c r="BP2161" s="166"/>
      <c r="BQ2161" s="166"/>
      <c r="BR2161" s="166"/>
      <c r="BS2161" s="166"/>
      <c r="BT2161" s="166"/>
      <c r="BU2161" s="166"/>
      <c r="BV2161" s="166"/>
      <c r="BW2161" s="166"/>
      <c r="BX2161" s="166"/>
      <c r="BY2161" s="166"/>
      <c r="BZ2161" s="166"/>
      <c r="CA2161" s="166"/>
      <c r="CB2161" s="166"/>
      <c r="CC2161" s="166"/>
      <c r="CD2161" s="166"/>
      <c r="CE2161" s="166"/>
      <c r="CF2161" s="166"/>
      <c r="CG2161" s="166"/>
      <c r="CH2161" s="166"/>
      <c r="CI2161" s="166"/>
      <c r="CJ2161" s="166"/>
      <c r="CK2161" s="166"/>
      <c r="CL2161" s="166"/>
      <c r="CM2161" s="166"/>
      <c r="CN2161" s="166"/>
      <c r="CO2161" s="166"/>
      <c r="CP2161" s="166"/>
      <c r="CQ2161" s="166"/>
      <c r="CR2161" s="166"/>
      <c r="CS2161" s="166"/>
      <c r="CT2161" s="166"/>
      <c r="CU2161" s="166"/>
      <c r="CV2161" s="166"/>
      <c r="CW2161" s="166"/>
      <c r="CX2161" s="166"/>
      <c r="CY2161" s="166"/>
      <c r="CZ2161" s="166"/>
      <c r="DA2161" s="166"/>
      <c r="DB2161" s="166"/>
      <c r="DC2161" s="166"/>
      <c r="DD2161" s="166"/>
      <c r="DE2161" s="166"/>
      <c r="DF2161" s="166"/>
      <c r="DG2161" s="166"/>
      <c r="DH2161" s="166"/>
      <c r="DI2161" s="166"/>
      <c r="DJ2161" s="166"/>
      <c r="DK2161" s="166"/>
    </row>
    <row r="2162" spans="1:115" x14ac:dyDescent="0.3">
      <c r="A2162" s="187"/>
      <c r="B2162" s="187"/>
      <c r="C2162" s="188"/>
      <c r="D2162" s="184"/>
      <c r="E2162" s="184"/>
      <c r="F2162" s="189"/>
      <c r="G2162" s="184"/>
      <c r="H2162" s="184"/>
      <c r="I2162" s="184"/>
      <c r="J2162" s="190"/>
      <c r="K2162" s="191"/>
      <c r="L2162" s="191"/>
      <c r="M2162" s="191"/>
      <c r="N2162" s="192"/>
      <c r="O2162" s="166"/>
      <c r="P2162" s="166"/>
      <c r="Q2162" s="166"/>
      <c r="R2162" s="166"/>
      <c r="S2162" s="166"/>
      <c r="T2162" s="166"/>
      <c r="U2162" s="166"/>
      <c r="V2162" s="166"/>
      <c r="W2162" s="166"/>
      <c r="X2162" s="166"/>
      <c r="Y2162" s="166"/>
      <c r="Z2162" s="166"/>
      <c r="AA2162" s="166"/>
      <c r="AB2162" s="166"/>
      <c r="AC2162" s="166"/>
      <c r="AD2162" s="166"/>
      <c r="AE2162" s="166"/>
      <c r="AF2162" s="166"/>
      <c r="AG2162" s="166"/>
      <c r="AH2162" s="166"/>
      <c r="AI2162" s="166"/>
      <c r="AJ2162" s="166"/>
      <c r="AK2162" s="166"/>
      <c r="AL2162" s="166"/>
      <c r="AM2162" s="166"/>
      <c r="AN2162" s="166"/>
      <c r="AO2162" s="166"/>
      <c r="AP2162" s="166"/>
      <c r="AQ2162" s="166"/>
      <c r="AR2162" s="166"/>
      <c r="AS2162" s="166"/>
      <c r="AT2162" s="166"/>
      <c r="AU2162" s="166"/>
      <c r="AV2162" s="166"/>
      <c r="AW2162" s="166"/>
      <c r="AX2162" s="166"/>
      <c r="AY2162" s="166"/>
      <c r="AZ2162" s="166"/>
      <c r="BA2162" s="166"/>
      <c r="BB2162" s="166"/>
      <c r="BC2162" s="166"/>
      <c r="BD2162" s="166"/>
      <c r="BE2162" s="166"/>
      <c r="BF2162" s="166"/>
      <c r="BG2162" s="166"/>
      <c r="BH2162" s="166"/>
      <c r="BI2162" s="166"/>
      <c r="BJ2162" s="166"/>
      <c r="BK2162" s="166"/>
      <c r="BL2162" s="166"/>
      <c r="BM2162" s="166"/>
      <c r="BN2162" s="166"/>
      <c r="BO2162" s="166"/>
      <c r="BP2162" s="166"/>
      <c r="BQ2162" s="166"/>
      <c r="BR2162" s="166"/>
      <c r="BS2162" s="166"/>
      <c r="BT2162" s="166"/>
      <c r="BU2162" s="166"/>
      <c r="BV2162" s="166"/>
      <c r="BW2162" s="166"/>
      <c r="BX2162" s="166"/>
      <c r="BY2162" s="166"/>
      <c r="BZ2162" s="166"/>
      <c r="CA2162" s="166"/>
      <c r="CB2162" s="166"/>
      <c r="CC2162" s="166"/>
      <c r="CD2162" s="166"/>
      <c r="CE2162" s="166"/>
      <c r="CF2162" s="166"/>
      <c r="CG2162" s="166"/>
      <c r="CH2162" s="166"/>
      <c r="CI2162" s="166"/>
      <c r="CJ2162" s="166"/>
      <c r="CK2162" s="166"/>
      <c r="CL2162" s="166"/>
      <c r="CM2162" s="166"/>
      <c r="CN2162" s="166"/>
      <c r="CO2162" s="166"/>
      <c r="CP2162" s="166"/>
      <c r="CQ2162" s="166"/>
      <c r="CR2162" s="166"/>
      <c r="CS2162" s="166"/>
      <c r="CT2162" s="166"/>
      <c r="CU2162" s="166"/>
      <c r="CV2162" s="166"/>
      <c r="CW2162" s="166"/>
      <c r="CX2162" s="166"/>
      <c r="CY2162" s="166"/>
      <c r="CZ2162" s="166"/>
      <c r="DA2162" s="166"/>
      <c r="DB2162" s="166"/>
      <c r="DC2162" s="166"/>
      <c r="DD2162" s="166"/>
      <c r="DE2162" s="166"/>
      <c r="DF2162" s="166"/>
      <c r="DG2162" s="166"/>
      <c r="DH2162" s="166"/>
      <c r="DI2162" s="166"/>
      <c r="DJ2162" s="166"/>
      <c r="DK2162" s="166"/>
    </row>
    <row r="2163" spans="1:115" x14ac:dyDescent="0.3">
      <c r="A2163" s="187"/>
      <c r="B2163" s="187"/>
      <c r="C2163" s="188"/>
      <c r="D2163" s="184"/>
      <c r="E2163" s="184"/>
      <c r="F2163" s="189"/>
      <c r="G2163" s="184"/>
      <c r="H2163" s="184"/>
      <c r="I2163" s="184"/>
      <c r="J2163" s="190"/>
      <c r="K2163" s="191"/>
      <c r="L2163" s="191"/>
      <c r="M2163" s="191"/>
      <c r="N2163" s="192"/>
      <c r="O2163" s="166"/>
      <c r="P2163" s="166"/>
      <c r="Q2163" s="166"/>
      <c r="R2163" s="166"/>
      <c r="S2163" s="166"/>
      <c r="T2163" s="166"/>
      <c r="U2163" s="166"/>
      <c r="V2163" s="166"/>
      <c r="W2163" s="166"/>
      <c r="X2163" s="166"/>
      <c r="Y2163" s="166"/>
      <c r="Z2163" s="166"/>
      <c r="AA2163" s="166"/>
      <c r="AB2163" s="166"/>
      <c r="AC2163" s="166"/>
      <c r="AD2163" s="166"/>
      <c r="AE2163" s="166"/>
      <c r="AF2163" s="166"/>
      <c r="AG2163" s="166"/>
      <c r="AH2163" s="166"/>
      <c r="AI2163" s="166"/>
      <c r="AJ2163" s="166"/>
      <c r="AK2163" s="166"/>
      <c r="AL2163" s="166"/>
      <c r="AM2163" s="166"/>
      <c r="AN2163" s="166"/>
      <c r="AO2163" s="166"/>
      <c r="AP2163" s="166"/>
      <c r="AQ2163" s="166"/>
      <c r="AR2163" s="166"/>
      <c r="AS2163" s="166"/>
      <c r="AT2163" s="166"/>
      <c r="AU2163" s="166"/>
      <c r="AV2163" s="166"/>
      <c r="AW2163" s="166"/>
      <c r="AX2163" s="166"/>
      <c r="AY2163" s="166"/>
      <c r="AZ2163" s="166"/>
      <c r="BA2163" s="166"/>
      <c r="BB2163" s="166"/>
      <c r="BC2163" s="166"/>
      <c r="BD2163" s="166"/>
      <c r="BE2163" s="166"/>
      <c r="BF2163" s="166"/>
      <c r="BG2163" s="166"/>
      <c r="BH2163" s="166"/>
      <c r="BI2163" s="166"/>
      <c r="BJ2163" s="166"/>
      <c r="BK2163" s="166"/>
      <c r="BL2163" s="166"/>
      <c r="BM2163" s="166"/>
      <c r="BN2163" s="166"/>
      <c r="BO2163" s="166"/>
      <c r="BP2163" s="166"/>
      <c r="BQ2163" s="166"/>
      <c r="BR2163" s="166"/>
      <c r="BS2163" s="166"/>
      <c r="BT2163" s="166"/>
      <c r="BU2163" s="166"/>
      <c r="BV2163" s="166"/>
      <c r="BW2163" s="166"/>
      <c r="BX2163" s="166"/>
      <c r="BY2163" s="166"/>
      <c r="BZ2163" s="166"/>
      <c r="CA2163" s="166"/>
      <c r="CB2163" s="166"/>
      <c r="CC2163" s="166"/>
      <c r="CD2163" s="166"/>
      <c r="CE2163" s="166"/>
      <c r="CF2163" s="166"/>
      <c r="CG2163" s="166"/>
      <c r="CH2163" s="166"/>
      <c r="CI2163" s="166"/>
      <c r="CJ2163" s="166"/>
      <c r="CK2163" s="166"/>
      <c r="CL2163" s="166"/>
      <c r="CM2163" s="166"/>
      <c r="CN2163" s="166"/>
      <c r="CO2163" s="166"/>
      <c r="CP2163" s="166"/>
      <c r="CQ2163" s="166"/>
      <c r="CR2163" s="166"/>
      <c r="CS2163" s="166"/>
      <c r="CT2163" s="166"/>
      <c r="CU2163" s="166"/>
      <c r="CV2163" s="166"/>
      <c r="CW2163" s="166"/>
      <c r="CX2163" s="166"/>
      <c r="CY2163" s="166"/>
      <c r="CZ2163" s="166"/>
      <c r="DA2163" s="166"/>
      <c r="DB2163" s="166"/>
      <c r="DC2163" s="166"/>
      <c r="DD2163" s="166"/>
      <c r="DE2163" s="166"/>
      <c r="DF2163" s="166"/>
      <c r="DG2163" s="166"/>
      <c r="DH2163" s="166"/>
      <c r="DI2163" s="166"/>
      <c r="DJ2163" s="166"/>
      <c r="DK2163" s="166"/>
    </row>
    <row r="2164" spans="1:115" x14ac:dyDescent="0.3">
      <c r="A2164" s="187"/>
      <c r="B2164" s="187"/>
      <c r="C2164" s="188"/>
      <c r="D2164" s="184"/>
      <c r="E2164" s="184"/>
      <c r="F2164" s="189"/>
      <c r="G2164" s="184"/>
      <c r="H2164" s="184"/>
      <c r="I2164" s="184"/>
      <c r="J2164" s="190"/>
      <c r="K2164" s="191"/>
      <c r="L2164" s="191"/>
      <c r="M2164" s="191"/>
      <c r="N2164" s="192"/>
      <c r="O2164" s="166"/>
      <c r="P2164" s="166"/>
      <c r="Q2164" s="166"/>
      <c r="R2164" s="166"/>
      <c r="S2164" s="166"/>
      <c r="T2164" s="166"/>
      <c r="U2164" s="166"/>
      <c r="V2164" s="166"/>
      <c r="W2164" s="166"/>
      <c r="X2164" s="166"/>
      <c r="Y2164" s="166"/>
      <c r="Z2164" s="166"/>
      <c r="AA2164" s="166"/>
      <c r="AB2164" s="166"/>
      <c r="AC2164" s="166"/>
      <c r="AD2164" s="166"/>
      <c r="AE2164" s="166"/>
      <c r="AF2164" s="166"/>
      <c r="AG2164" s="166"/>
      <c r="AH2164" s="166"/>
      <c r="AI2164" s="166"/>
      <c r="AJ2164" s="166"/>
      <c r="AK2164" s="166"/>
      <c r="AL2164" s="166"/>
      <c r="AM2164" s="166"/>
      <c r="AN2164" s="166"/>
      <c r="AO2164" s="166"/>
      <c r="AP2164" s="166"/>
      <c r="AQ2164" s="166"/>
      <c r="AR2164" s="166"/>
      <c r="AS2164" s="166"/>
      <c r="AT2164" s="166"/>
      <c r="AU2164" s="166"/>
      <c r="AV2164" s="166"/>
      <c r="AW2164" s="166"/>
      <c r="AX2164" s="166"/>
      <c r="AY2164" s="166"/>
      <c r="AZ2164" s="166"/>
      <c r="BA2164" s="166"/>
      <c r="BB2164" s="166"/>
      <c r="BC2164" s="166"/>
      <c r="BD2164" s="166"/>
      <c r="BE2164" s="166"/>
      <c r="BF2164" s="166"/>
      <c r="BG2164" s="166"/>
      <c r="BH2164" s="166"/>
      <c r="BI2164" s="166"/>
      <c r="BJ2164" s="166"/>
      <c r="BK2164" s="166"/>
      <c r="BL2164" s="166"/>
      <c r="BM2164" s="166"/>
      <c r="BN2164" s="166"/>
      <c r="BO2164" s="166"/>
      <c r="BP2164" s="166"/>
      <c r="BQ2164" s="166"/>
      <c r="BR2164" s="166"/>
      <c r="BS2164" s="166"/>
      <c r="BT2164" s="166"/>
      <c r="BU2164" s="166"/>
      <c r="BV2164" s="166"/>
      <c r="BW2164" s="166"/>
      <c r="BX2164" s="166"/>
      <c r="BY2164" s="166"/>
      <c r="BZ2164" s="166"/>
      <c r="CA2164" s="166"/>
      <c r="CB2164" s="166"/>
      <c r="CC2164" s="166"/>
      <c r="CD2164" s="166"/>
      <c r="CE2164" s="166"/>
      <c r="CF2164" s="166"/>
      <c r="CG2164" s="166"/>
      <c r="CH2164" s="166"/>
      <c r="CI2164" s="166"/>
      <c r="CJ2164" s="166"/>
      <c r="CK2164" s="166"/>
      <c r="CL2164" s="166"/>
      <c r="CM2164" s="166"/>
      <c r="CN2164" s="166"/>
      <c r="CO2164" s="166"/>
      <c r="CP2164" s="166"/>
      <c r="CQ2164" s="166"/>
      <c r="CR2164" s="166"/>
      <c r="CS2164" s="166"/>
      <c r="CT2164" s="166"/>
      <c r="CU2164" s="166"/>
      <c r="CV2164" s="166"/>
      <c r="CW2164" s="166"/>
      <c r="CX2164" s="166"/>
      <c r="CY2164" s="166"/>
      <c r="CZ2164" s="166"/>
      <c r="DA2164" s="166"/>
      <c r="DB2164" s="166"/>
      <c r="DC2164" s="166"/>
      <c r="DD2164" s="166"/>
      <c r="DE2164" s="166"/>
      <c r="DF2164" s="166"/>
      <c r="DG2164" s="166"/>
      <c r="DH2164" s="166"/>
      <c r="DI2164" s="166"/>
      <c r="DJ2164" s="166"/>
      <c r="DK2164" s="166"/>
    </row>
    <row r="2165" spans="1:115" x14ac:dyDescent="0.3">
      <c r="A2165" s="187"/>
      <c r="B2165" s="187"/>
      <c r="C2165" s="188"/>
      <c r="D2165" s="184"/>
      <c r="E2165" s="184"/>
      <c r="F2165" s="189"/>
      <c r="G2165" s="184"/>
      <c r="H2165" s="184"/>
      <c r="I2165" s="184"/>
      <c r="J2165" s="190"/>
      <c r="K2165" s="191"/>
      <c r="L2165" s="191"/>
      <c r="M2165" s="191"/>
      <c r="N2165" s="192"/>
      <c r="O2165" s="166"/>
      <c r="P2165" s="166"/>
      <c r="Q2165" s="166"/>
      <c r="R2165" s="166"/>
      <c r="S2165" s="166"/>
      <c r="T2165" s="166"/>
      <c r="U2165" s="166"/>
      <c r="V2165" s="166"/>
      <c r="W2165" s="166"/>
      <c r="X2165" s="166"/>
      <c r="Y2165" s="166"/>
      <c r="Z2165" s="166"/>
      <c r="AA2165" s="166"/>
      <c r="AB2165" s="166"/>
      <c r="AC2165" s="166"/>
      <c r="AD2165" s="166"/>
      <c r="AE2165" s="166"/>
      <c r="AF2165" s="166"/>
      <c r="AG2165" s="166"/>
      <c r="AH2165" s="166"/>
      <c r="AI2165" s="166"/>
      <c r="AJ2165" s="166"/>
      <c r="AK2165" s="166"/>
      <c r="AL2165" s="166"/>
      <c r="AM2165" s="166"/>
      <c r="AN2165" s="166"/>
      <c r="AO2165" s="166"/>
      <c r="AP2165" s="166"/>
      <c r="AQ2165" s="166"/>
      <c r="AR2165" s="166"/>
      <c r="AS2165" s="166"/>
      <c r="AT2165" s="166"/>
      <c r="AU2165" s="166"/>
      <c r="AV2165" s="166"/>
      <c r="AW2165" s="166"/>
      <c r="AX2165" s="166"/>
      <c r="AY2165" s="166"/>
      <c r="AZ2165" s="166"/>
      <c r="BA2165" s="166"/>
      <c r="BB2165" s="166"/>
      <c r="BC2165" s="166"/>
      <c r="BD2165" s="166"/>
      <c r="BE2165" s="166"/>
      <c r="BF2165" s="166"/>
      <c r="BG2165" s="166"/>
      <c r="BH2165" s="166"/>
      <c r="BI2165" s="166"/>
      <c r="BJ2165" s="166"/>
      <c r="BK2165" s="166"/>
      <c r="BL2165" s="166"/>
      <c r="BM2165" s="166"/>
      <c r="BN2165" s="166"/>
      <c r="BO2165" s="166"/>
      <c r="BP2165" s="166"/>
      <c r="BQ2165" s="166"/>
      <c r="BR2165" s="166"/>
      <c r="BS2165" s="166"/>
      <c r="BT2165" s="166"/>
      <c r="BU2165" s="166"/>
      <c r="BV2165" s="166"/>
      <c r="BW2165" s="166"/>
      <c r="BX2165" s="166"/>
      <c r="BY2165" s="166"/>
      <c r="BZ2165" s="166"/>
      <c r="CA2165" s="166"/>
      <c r="CB2165" s="166"/>
      <c r="CC2165" s="166"/>
      <c r="CD2165" s="166"/>
      <c r="CE2165" s="166"/>
      <c r="CF2165" s="166"/>
      <c r="CG2165" s="166"/>
      <c r="CH2165" s="166"/>
      <c r="CI2165" s="166"/>
      <c r="CJ2165" s="166"/>
      <c r="CK2165" s="166"/>
      <c r="CL2165" s="166"/>
      <c r="CM2165" s="166"/>
      <c r="CN2165" s="166"/>
      <c r="CO2165" s="166"/>
      <c r="CP2165" s="166"/>
      <c r="CQ2165" s="166"/>
      <c r="CR2165" s="166"/>
      <c r="CS2165" s="166"/>
      <c r="CT2165" s="166"/>
      <c r="CU2165" s="166"/>
      <c r="CV2165" s="166"/>
      <c r="CW2165" s="166"/>
      <c r="CX2165" s="166"/>
      <c r="CY2165" s="166"/>
      <c r="CZ2165" s="166"/>
      <c r="DA2165" s="166"/>
      <c r="DB2165" s="166"/>
      <c r="DC2165" s="166"/>
      <c r="DD2165" s="166"/>
      <c r="DE2165" s="166"/>
      <c r="DF2165" s="166"/>
      <c r="DG2165" s="166"/>
      <c r="DH2165" s="166"/>
      <c r="DI2165" s="166"/>
      <c r="DJ2165" s="166"/>
      <c r="DK2165" s="166"/>
    </row>
    <row r="2166" spans="1:115" x14ac:dyDescent="0.3">
      <c r="A2166" s="187"/>
      <c r="B2166" s="187"/>
      <c r="C2166" s="188"/>
      <c r="D2166" s="184"/>
      <c r="E2166" s="184"/>
      <c r="F2166" s="189"/>
      <c r="G2166" s="184"/>
      <c r="H2166" s="184"/>
      <c r="I2166" s="184"/>
      <c r="J2166" s="190"/>
      <c r="K2166" s="191"/>
      <c r="L2166" s="191"/>
      <c r="M2166" s="191"/>
      <c r="N2166" s="192"/>
      <c r="O2166" s="166"/>
      <c r="P2166" s="166"/>
      <c r="Q2166" s="166"/>
      <c r="R2166" s="166"/>
      <c r="S2166" s="166"/>
      <c r="T2166" s="166"/>
      <c r="U2166" s="166"/>
      <c r="V2166" s="166"/>
      <c r="W2166" s="166"/>
      <c r="X2166" s="166"/>
      <c r="Y2166" s="166"/>
      <c r="Z2166" s="166"/>
      <c r="AA2166" s="166"/>
      <c r="AB2166" s="166"/>
      <c r="AC2166" s="166"/>
      <c r="AD2166" s="166"/>
      <c r="AE2166" s="166"/>
      <c r="AF2166" s="166"/>
      <c r="AG2166" s="166"/>
      <c r="AH2166" s="166"/>
      <c r="AI2166" s="166"/>
      <c r="AJ2166" s="166"/>
      <c r="AK2166" s="166"/>
      <c r="AL2166" s="166"/>
      <c r="AM2166" s="166"/>
      <c r="AN2166" s="166"/>
      <c r="AO2166" s="166"/>
      <c r="AP2166" s="166"/>
      <c r="AQ2166" s="166"/>
      <c r="AR2166" s="166"/>
      <c r="AS2166" s="166"/>
      <c r="AT2166" s="166"/>
      <c r="AU2166" s="166"/>
      <c r="AV2166" s="166"/>
      <c r="AW2166" s="166"/>
      <c r="AX2166" s="166"/>
      <c r="AY2166" s="166"/>
      <c r="AZ2166" s="166"/>
      <c r="BA2166" s="166"/>
      <c r="BB2166" s="166"/>
      <c r="BC2166" s="166"/>
      <c r="BD2166" s="166"/>
      <c r="BE2166" s="166"/>
      <c r="BF2166" s="166"/>
      <c r="BG2166" s="166"/>
      <c r="BH2166" s="166"/>
      <c r="BI2166" s="166"/>
      <c r="BJ2166" s="166"/>
      <c r="BK2166" s="166"/>
      <c r="BL2166" s="166"/>
      <c r="BM2166" s="166"/>
      <c r="BN2166" s="166"/>
      <c r="BO2166" s="166"/>
      <c r="BP2166" s="166"/>
      <c r="BQ2166" s="166"/>
      <c r="BR2166" s="166"/>
      <c r="BS2166" s="166"/>
      <c r="BT2166" s="166"/>
      <c r="BU2166" s="166"/>
      <c r="BV2166" s="166"/>
      <c r="BW2166" s="166"/>
      <c r="BX2166" s="166"/>
      <c r="BY2166" s="166"/>
      <c r="BZ2166" s="166"/>
      <c r="CA2166" s="166"/>
      <c r="CB2166" s="166"/>
      <c r="CC2166" s="166"/>
      <c r="CD2166" s="166"/>
      <c r="CE2166" s="166"/>
      <c r="CF2166" s="166"/>
      <c r="CG2166" s="166"/>
      <c r="CH2166" s="166"/>
      <c r="CI2166" s="166"/>
      <c r="CJ2166" s="166"/>
      <c r="CK2166" s="166"/>
      <c r="CL2166" s="166"/>
      <c r="CM2166" s="166"/>
      <c r="CN2166" s="166"/>
      <c r="CO2166" s="166"/>
      <c r="CP2166" s="166"/>
      <c r="CQ2166" s="166"/>
      <c r="CR2166" s="166"/>
      <c r="CS2166" s="166"/>
      <c r="CT2166" s="166"/>
      <c r="CU2166" s="166"/>
      <c r="CV2166" s="166"/>
      <c r="CW2166" s="166"/>
      <c r="CX2166" s="166"/>
      <c r="CY2166" s="166"/>
      <c r="CZ2166" s="166"/>
      <c r="DA2166" s="166"/>
      <c r="DB2166" s="166"/>
      <c r="DC2166" s="166"/>
      <c r="DD2166" s="166"/>
      <c r="DE2166" s="166"/>
      <c r="DF2166" s="166"/>
      <c r="DG2166" s="166"/>
      <c r="DH2166" s="166"/>
      <c r="DI2166" s="166"/>
      <c r="DJ2166" s="166"/>
      <c r="DK2166" s="166"/>
    </row>
    <row r="2167" spans="1:115" x14ac:dyDescent="0.3">
      <c r="A2167" s="187"/>
      <c r="B2167" s="187"/>
      <c r="C2167" s="188"/>
      <c r="D2167" s="184"/>
      <c r="E2167" s="184"/>
      <c r="F2167" s="189"/>
      <c r="G2167" s="184"/>
      <c r="H2167" s="184"/>
      <c r="I2167" s="184"/>
      <c r="J2167" s="190"/>
      <c r="K2167" s="191"/>
      <c r="L2167" s="191"/>
      <c r="M2167" s="191"/>
      <c r="N2167" s="192"/>
      <c r="O2167" s="166"/>
      <c r="P2167" s="166"/>
      <c r="Q2167" s="166"/>
      <c r="R2167" s="166"/>
      <c r="S2167" s="166"/>
      <c r="T2167" s="166"/>
      <c r="U2167" s="166"/>
      <c r="V2167" s="166"/>
      <c r="W2167" s="166"/>
      <c r="X2167" s="166"/>
      <c r="Y2167" s="166"/>
      <c r="Z2167" s="166"/>
      <c r="AA2167" s="166"/>
      <c r="AB2167" s="166"/>
      <c r="AC2167" s="166"/>
      <c r="AD2167" s="166"/>
      <c r="AE2167" s="166"/>
      <c r="AF2167" s="166"/>
      <c r="AG2167" s="166"/>
      <c r="AH2167" s="166"/>
      <c r="AI2167" s="166"/>
      <c r="AJ2167" s="166"/>
      <c r="AK2167" s="166"/>
      <c r="AL2167" s="166"/>
      <c r="AM2167" s="166"/>
      <c r="AN2167" s="166"/>
      <c r="AO2167" s="166"/>
      <c r="AP2167" s="166"/>
      <c r="AQ2167" s="166"/>
      <c r="AR2167" s="166"/>
      <c r="AS2167" s="166"/>
      <c r="AT2167" s="166"/>
      <c r="AU2167" s="166"/>
      <c r="AV2167" s="166"/>
      <c r="AW2167" s="166"/>
      <c r="AX2167" s="166"/>
      <c r="AY2167" s="166"/>
      <c r="AZ2167" s="166"/>
      <c r="BA2167" s="166"/>
      <c r="BB2167" s="166"/>
      <c r="BC2167" s="166"/>
      <c r="BD2167" s="166"/>
      <c r="BE2167" s="166"/>
      <c r="BF2167" s="166"/>
      <c r="BG2167" s="166"/>
      <c r="BH2167" s="166"/>
      <c r="BI2167" s="166"/>
      <c r="BJ2167" s="166"/>
      <c r="BK2167" s="166"/>
      <c r="BL2167" s="166"/>
      <c r="BM2167" s="166"/>
      <c r="BN2167" s="166"/>
      <c r="BO2167" s="166"/>
      <c r="BP2167" s="166"/>
      <c r="BQ2167" s="166"/>
      <c r="BR2167" s="166"/>
      <c r="BS2167" s="166"/>
      <c r="BT2167" s="166"/>
      <c r="BU2167" s="166"/>
      <c r="BV2167" s="166"/>
      <c r="BW2167" s="166"/>
      <c r="BX2167" s="166"/>
      <c r="BY2167" s="166"/>
      <c r="BZ2167" s="166"/>
      <c r="CA2167" s="166"/>
      <c r="CB2167" s="166"/>
      <c r="CC2167" s="166"/>
      <c r="CD2167" s="166"/>
      <c r="CE2167" s="166"/>
      <c r="CF2167" s="166"/>
      <c r="CG2167" s="166"/>
      <c r="CH2167" s="166"/>
      <c r="CI2167" s="166"/>
      <c r="CJ2167" s="166"/>
      <c r="CK2167" s="166"/>
      <c r="CL2167" s="166"/>
      <c r="CM2167" s="166"/>
      <c r="CN2167" s="166"/>
      <c r="CO2167" s="166"/>
      <c r="CP2167" s="166"/>
      <c r="CQ2167" s="166"/>
      <c r="CR2167" s="166"/>
      <c r="CS2167" s="166"/>
      <c r="CT2167" s="166"/>
      <c r="CU2167" s="166"/>
      <c r="CV2167" s="166"/>
      <c r="CW2167" s="166"/>
      <c r="CX2167" s="166"/>
      <c r="CY2167" s="166"/>
      <c r="CZ2167" s="166"/>
      <c r="DA2167" s="166"/>
      <c r="DB2167" s="166"/>
      <c r="DC2167" s="166"/>
      <c r="DD2167" s="166"/>
      <c r="DE2167" s="166"/>
      <c r="DF2167" s="166"/>
      <c r="DG2167" s="166"/>
      <c r="DH2167" s="166"/>
      <c r="DI2167" s="166"/>
      <c r="DJ2167" s="166"/>
      <c r="DK2167" s="166"/>
    </row>
    <row r="2168" spans="1:115" x14ac:dyDescent="0.3">
      <c r="A2168" s="187"/>
      <c r="B2168" s="187"/>
      <c r="C2168" s="188"/>
      <c r="D2168" s="184"/>
      <c r="E2168" s="184"/>
      <c r="F2168" s="189"/>
      <c r="G2168" s="184"/>
      <c r="H2168" s="184"/>
      <c r="I2168" s="184"/>
      <c r="J2168" s="190"/>
      <c r="K2168" s="191"/>
      <c r="L2168" s="191"/>
      <c r="M2168" s="191"/>
      <c r="N2168" s="192"/>
      <c r="O2168" s="166"/>
      <c r="P2168" s="166"/>
      <c r="Q2168" s="166"/>
      <c r="R2168" s="166"/>
      <c r="S2168" s="166"/>
      <c r="T2168" s="166"/>
      <c r="U2168" s="166"/>
      <c r="V2168" s="166"/>
      <c r="W2168" s="166"/>
      <c r="X2168" s="166"/>
      <c r="Y2168" s="166"/>
      <c r="Z2168" s="166"/>
      <c r="AA2168" s="166"/>
      <c r="AB2168" s="166"/>
      <c r="AC2168" s="166"/>
      <c r="AD2168" s="166"/>
      <c r="AE2168" s="166"/>
      <c r="AF2168" s="166"/>
      <c r="AG2168" s="166"/>
      <c r="AH2168" s="166"/>
      <c r="AI2168" s="166"/>
      <c r="AJ2168" s="166"/>
      <c r="AK2168" s="166"/>
      <c r="AL2168" s="166"/>
      <c r="AM2168" s="166"/>
      <c r="AN2168" s="166"/>
      <c r="AO2168" s="166"/>
      <c r="AP2168" s="166"/>
      <c r="AQ2168" s="166"/>
      <c r="AR2168" s="166"/>
      <c r="AS2168" s="166"/>
      <c r="AT2168" s="166"/>
      <c r="AU2168" s="166"/>
      <c r="AV2168" s="166"/>
      <c r="AW2168" s="166"/>
      <c r="AX2168" s="166"/>
      <c r="AY2168" s="166"/>
      <c r="AZ2168" s="166"/>
      <c r="BA2168" s="166"/>
      <c r="BB2168" s="166"/>
      <c r="BC2168" s="166"/>
      <c r="BD2168" s="166"/>
      <c r="BE2168" s="166"/>
      <c r="BF2168" s="166"/>
      <c r="BG2168" s="166"/>
      <c r="BH2168" s="166"/>
      <c r="BI2168" s="166"/>
      <c r="BJ2168" s="166"/>
      <c r="BK2168" s="166"/>
      <c r="BL2168" s="166"/>
      <c r="BM2168" s="166"/>
      <c r="BN2168" s="166"/>
      <c r="BO2168" s="166"/>
      <c r="BP2168" s="166"/>
      <c r="BQ2168" s="166"/>
      <c r="BR2168" s="166"/>
      <c r="BS2168" s="166"/>
      <c r="BT2168" s="166"/>
      <c r="BU2168" s="166"/>
      <c r="BV2168" s="166"/>
      <c r="BW2168" s="166"/>
      <c r="BX2168" s="166"/>
      <c r="BY2168" s="166"/>
      <c r="BZ2168" s="166"/>
      <c r="CA2168" s="166"/>
      <c r="CB2168" s="166"/>
      <c r="CC2168" s="166"/>
      <c r="CD2168" s="166"/>
      <c r="CE2168" s="166"/>
      <c r="CF2168" s="166"/>
      <c r="CG2168" s="166"/>
      <c r="CH2168" s="166"/>
      <c r="CI2168" s="166"/>
      <c r="CJ2168" s="166"/>
      <c r="CK2168" s="166"/>
      <c r="CL2168" s="166"/>
      <c r="CM2168" s="166"/>
      <c r="CN2168" s="166"/>
      <c r="CO2168" s="166"/>
      <c r="CP2168" s="166"/>
      <c r="CQ2168" s="166"/>
      <c r="CR2168" s="166"/>
      <c r="CS2168" s="166"/>
      <c r="CT2168" s="166"/>
      <c r="CU2168" s="166"/>
      <c r="CV2168" s="166"/>
      <c r="CW2168" s="166"/>
      <c r="CX2168" s="166"/>
      <c r="CY2168" s="166"/>
      <c r="CZ2168" s="166"/>
      <c r="DA2168" s="166"/>
      <c r="DB2168" s="166"/>
      <c r="DC2168" s="166"/>
      <c r="DD2168" s="166"/>
      <c r="DE2168" s="166"/>
      <c r="DF2168" s="166"/>
      <c r="DG2168" s="166"/>
      <c r="DH2168" s="166"/>
      <c r="DI2168" s="166"/>
      <c r="DJ2168" s="166"/>
      <c r="DK2168" s="166"/>
    </row>
    <row r="2169" spans="1:115" x14ac:dyDescent="0.3">
      <c r="A2169" s="187"/>
      <c r="B2169" s="187"/>
      <c r="C2169" s="188"/>
      <c r="D2169" s="184"/>
      <c r="E2169" s="184"/>
      <c r="F2169" s="189"/>
      <c r="G2169" s="184"/>
      <c r="H2169" s="184"/>
      <c r="I2169" s="184"/>
      <c r="J2169" s="190"/>
      <c r="K2169" s="191"/>
      <c r="L2169" s="191"/>
      <c r="M2169" s="191"/>
      <c r="N2169" s="192"/>
      <c r="O2169" s="166"/>
      <c r="P2169" s="166"/>
      <c r="Q2169" s="166"/>
      <c r="R2169" s="166"/>
      <c r="S2169" s="166"/>
      <c r="T2169" s="166"/>
      <c r="U2169" s="166"/>
      <c r="V2169" s="166"/>
      <c r="W2169" s="166"/>
      <c r="X2169" s="166"/>
      <c r="Y2169" s="166"/>
      <c r="Z2169" s="166"/>
      <c r="AA2169" s="166"/>
      <c r="AB2169" s="166"/>
      <c r="AC2169" s="166"/>
      <c r="AD2169" s="166"/>
      <c r="AE2169" s="166"/>
      <c r="AF2169" s="166"/>
      <c r="AG2169" s="166"/>
      <c r="AH2169" s="166"/>
      <c r="AI2169" s="166"/>
      <c r="AJ2169" s="166"/>
      <c r="AK2169" s="166"/>
      <c r="AL2169" s="166"/>
      <c r="AM2169" s="166"/>
      <c r="AN2169" s="166"/>
      <c r="AO2169" s="166"/>
      <c r="AP2169" s="166"/>
      <c r="AQ2169" s="166"/>
      <c r="AR2169" s="166"/>
      <c r="AS2169" s="166"/>
      <c r="AT2169" s="166"/>
      <c r="AU2169" s="166"/>
      <c r="AV2169" s="166"/>
      <c r="AW2169" s="166"/>
      <c r="AX2169" s="166"/>
      <c r="AY2169" s="166"/>
      <c r="AZ2169" s="166"/>
      <c r="BA2169" s="166"/>
      <c r="BB2169" s="166"/>
      <c r="BC2169" s="166"/>
      <c r="BD2169" s="166"/>
      <c r="BE2169" s="166"/>
      <c r="BF2169" s="166"/>
      <c r="BG2169" s="166"/>
      <c r="BH2169" s="166"/>
      <c r="BI2169" s="166"/>
      <c r="BJ2169" s="166"/>
      <c r="BK2169" s="166"/>
      <c r="BL2169" s="166"/>
      <c r="BM2169" s="166"/>
      <c r="BN2169" s="166"/>
      <c r="BO2169" s="166"/>
      <c r="BP2169" s="166"/>
      <c r="BQ2169" s="166"/>
      <c r="BR2169" s="166"/>
      <c r="BS2169" s="166"/>
      <c r="BT2169" s="166"/>
      <c r="BU2169" s="166"/>
      <c r="BV2169" s="166"/>
      <c r="BW2169" s="166"/>
      <c r="BX2169" s="166"/>
      <c r="BY2169" s="166"/>
      <c r="BZ2169" s="166"/>
      <c r="CA2169" s="166"/>
      <c r="CB2169" s="166"/>
      <c r="CC2169" s="166"/>
      <c r="CD2169" s="166"/>
      <c r="CE2169" s="166"/>
      <c r="CF2169" s="166"/>
      <c r="CG2169" s="166"/>
      <c r="CH2169" s="166"/>
      <c r="CI2169" s="166"/>
      <c r="CJ2169" s="166"/>
      <c r="CK2169" s="166"/>
      <c r="CL2169" s="166"/>
      <c r="CM2169" s="166"/>
      <c r="CN2169" s="166"/>
      <c r="CO2169" s="166"/>
      <c r="CP2169" s="166"/>
      <c r="CQ2169" s="166"/>
      <c r="CR2169" s="166"/>
      <c r="CS2169" s="166"/>
      <c r="CT2169" s="166"/>
      <c r="CU2169" s="166"/>
      <c r="CV2169" s="166"/>
      <c r="CW2169" s="166"/>
      <c r="CX2169" s="166"/>
      <c r="CY2169" s="166"/>
      <c r="CZ2169" s="166"/>
      <c r="DA2169" s="166"/>
      <c r="DB2169" s="166"/>
      <c r="DC2169" s="166"/>
      <c r="DD2169" s="166"/>
      <c r="DE2169" s="166"/>
      <c r="DF2169" s="166"/>
      <c r="DG2169" s="166"/>
      <c r="DH2169" s="166"/>
      <c r="DI2169" s="166"/>
      <c r="DJ2169" s="166"/>
      <c r="DK2169" s="166"/>
    </row>
    <row r="2170" spans="1:115" x14ac:dyDescent="0.3">
      <c r="A2170" s="187"/>
      <c r="B2170" s="187"/>
      <c r="C2170" s="188"/>
      <c r="D2170" s="184"/>
      <c r="E2170" s="184"/>
      <c r="F2170" s="189"/>
      <c r="G2170" s="184"/>
      <c r="H2170" s="184"/>
      <c r="I2170" s="184"/>
      <c r="J2170" s="190"/>
      <c r="K2170" s="191"/>
      <c r="L2170" s="191"/>
      <c r="M2170" s="191"/>
      <c r="N2170" s="192"/>
      <c r="O2170" s="166"/>
      <c r="P2170" s="166"/>
      <c r="Q2170" s="166"/>
      <c r="R2170" s="166"/>
      <c r="S2170" s="166"/>
      <c r="T2170" s="166"/>
      <c r="U2170" s="166"/>
      <c r="V2170" s="166"/>
      <c r="W2170" s="166"/>
      <c r="X2170" s="166"/>
      <c r="Y2170" s="166"/>
      <c r="Z2170" s="166"/>
      <c r="AA2170" s="166"/>
      <c r="AB2170" s="166"/>
      <c r="AC2170" s="166"/>
      <c r="AD2170" s="166"/>
      <c r="AE2170" s="166"/>
      <c r="AF2170" s="166"/>
      <c r="AG2170" s="166"/>
      <c r="AH2170" s="166"/>
      <c r="AI2170" s="166"/>
      <c r="AJ2170" s="166"/>
      <c r="AK2170" s="166"/>
      <c r="AL2170" s="166"/>
      <c r="AM2170" s="166"/>
      <c r="AN2170" s="166"/>
      <c r="AO2170" s="166"/>
      <c r="AP2170" s="166"/>
      <c r="AQ2170" s="166"/>
      <c r="AR2170" s="166"/>
      <c r="AS2170" s="166"/>
      <c r="AT2170" s="166"/>
      <c r="AU2170" s="166"/>
      <c r="AV2170" s="166"/>
      <c r="AW2170" s="166"/>
      <c r="AX2170" s="166"/>
      <c r="AY2170" s="166"/>
      <c r="AZ2170" s="166"/>
      <c r="BA2170" s="166"/>
      <c r="BB2170" s="166"/>
      <c r="BC2170" s="166"/>
      <c r="BD2170" s="166"/>
      <c r="BE2170" s="166"/>
      <c r="BF2170" s="166"/>
      <c r="BG2170" s="166"/>
      <c r="BH2170" s="166"/>
      <c r="BI2170" s="166"/>
      <c r="BJ2170" s="166"/>
      <c r="BK2170" s="166"/>
      <c r="BL2170" s="166"/>
      <c r="BM2170" s="166"/>
      <c r="BN2170" s="166"/>
      <c r="BO2170" s="166"/>
      <c r="BP2170" s="166"/>
      <c r="BQ2170" s="166"/>
      <c r="BR2170" s="166"/>
      <c r="BS2170" s="166"/>
      <c r="BT2170" s="166"/>
      <c r="BU2170" s="166"/>
      <c r="BV2170" s="166"/>
      <c r="BW2170" s="166"/>
      <c r="BX2170" s="166"/>
      <c r="BY2170" s="166"/>
      <c r="BZ2170" s="166"/>
      <c r="CA2170" s="166"/>
      <c r="CB2170" s="166"/>
      <c r="CC2170" s="166"/>
      <c r="CD2170" s="166"/>
      <c r="CE2170" s="166"/>
      <c r="CF2170" s="166"/>
      <c r="CG2170" s="166"/>
      <c r="CH2170" s="166"/>
      <c r="CI2170" s="166"/>
      <c r="CJ2170" s="166"/>
      <c r="CK2170" s="166"/>
      <c r="CL2170" s="166"/>
      <c r="CM2170" s="166"/>
      <c r="CN2170" s="166"/>
      <c r="CO2170" s="166"/>
      <c r="CP2170" s="166"/>
      <c r="CQ2170" s="166"/>
      <c r="CR2170" s="166"/>
      <c r="CS2170" s="166"/>
      <c r="CT2170" s="166"/>
      <c r="CU2170" s="166"/>
      <c r="CV2170" s="166"/>
      <c r="CW2170" s="166"/>
      <c r="CX2170" s="166"/>
      <c r="CY2170" s="166"/>
      <c r="CZ2170" s="166"/>
      <c r="DA2170" s="166"/>
      <c r="DB2170" s="166"/>
      <c r="DC2170" s="166"/>
      <c r="DD2170" s="166"/>
      <c r="DE2170" s="166"/>
      <c r="DF2170" s="166"/>
      <c r="DG2170" s="166"/>
      <c r="DH2170" s="166"/>
      <c r="DI2170" s="166"/>
      <c r="DJ2170" s="166"/>
      <c r="DK2170" s="166"/>
    </row>
    <row r="2171" spans="1:115" x14ac:dyDescent="0.3">
      <c r="A2171" s="187"/>
      <c r="B2171" s="187"/>
      <c r="C2171" s="188"/>
      <c r="D2171" s="184"/>
      <c r="E2171" s="184"/>
      <c r="F2171" s="189"/>
      <c r="G2171" s="184"/>
      <c r="H2171" s="184"/>
      <c r="I2171" s="184"/>
      <c r="J2171" s="190"/>
      <c r="K2171" s="191"/>
      <c r="L2171" s="191"/>
      <c r="M2171" s="191"/>
      <c r="N2171" s="192"/>
      <c r="O2171" s="166"/>
      <c r="P2171" s="166"/>
      <c r="Q2171" s="166"/>
      <c r="R2171" s="166"/>
      <c r="S2171" s="166"/>
      <c r="T2171" s="166"/>
      <c r="U2171" s="166"/>
      <c r="V2171" s="166"/>
      <c r="W2171" s="166"/>
      <c r="X2171" s="166"/>
      <c r="Y2171" s="166"/>
      <c r="Z2171" s="166"/>
      <c r="AA2171" s="166"/>
      <c r="AB2171" s="166"/>
      <c r="AC2171" s="166"/>
      <c r="AD2171" s="166"/>
      <c r="AE2171" s="166"/>
      <c r="AF2171" s="166"/>
      <c r="AG2171" s="166"/>
      <c r="AH2171" s="166"/>
      <c r="AI2171" s="166"/>
      <c r="AJ2171" s="166"/>
      <c r="AK2171" s="166"/>
      <c r="AL2171" s="166"/>
      <c r="AM2171" s="166"/>
      <c r="AN2171" s="166"/>
      <c r="AO2171" s="166"/>
      <c r="AP2171" s="166"/>
      <c r="AQ2171" s="166"/>
      <c r="AR2171" s="166"/>
      <c r="AS2171" s="166"/>
      <c r="AT2171" s="166"/>
      <c r="AU2171" s="166"/>
      <c r="AV2171" s="166"/>
      <c r="AW2171" s="166"/>
      <c r="AX2171" s="166"/>
      <c r="AY2171" s="166"/>
      <c r="AZ2171" s="166"/>
      <c r="BA2171" s="166"/>
      <c r="BB2171" s="166"/>
      <c r="BC2171" s="166"/>
      <c r="BD2171" s="166"/>
      <c r="BE2171" s="166"/>
      <c r="BF2171" s="166"/>
      <c r="BG2171" s="166"/>
      <c r="BH2171" s="166"/>
      <c r="BI2171" s="166"/>
      <c r="BJ2171" s="166"/>
      <c r="BK2171" s="166"/>
      <c r="BL2171" s="166"/>
      <c r="BM2171" s="166"/>
      <c r="BN2171" s="166"/>
      <c r="BO2171" s="166"/>
      <c r="BP2171" s="166"/>
      <c r="BQ2171" s="166"/>
      <c r="BR2171" s="166"/>
      <c r="BS2171" s="166"/>
      <c r="BT2171" s="166"/>
      <c r="BU2171" s="166"/>
      <c r="BV2171" s="166"/>
      <c r="BW2171" s="166"/>
      <c r="BX2171" s="166"/>
      <c r="BY2171" s="166"/>
      <c r="BZ2171" s="166"/>
      <c r="CA2171" s="166"/>
      <c r="CB2171" s="166"/>
      <c r="CC2171" s="166"/>
      <c r="CD2171" s="166"/>
      <c r="CE2171" s="166"/>
      <c r="CF2171" s="166"/>
      <c r="CG2171" s="166"/>
      <c r="CH2171" s="166"/>
      <c r="CI2171" s="166"/>
      <c r="CJ2171" s="166"/>
      <c r="CK2171" s="166"/>
      <c r="CL2171" s="166"/>
      <c r="CM2171" s="166"/>
      <c r="CN2171" s="166"/>
      <c r="CO2171" s="166"/>
      <c r="CP2171" s="166"/>
      <c r="CQ2171" s="166"/>
      <c r="CR2171" s="166"/>
      <c r="CS2171" s="166"/>
      <c r="CT2171" s="166"/>
      <c r="CU2171" s="166"/>
      <c r="CV2171" s="166"/>
      <c r="CW2171" s="166"/>
      <c r="CX2171" s="166"/>
      <c r="CY2171" s="166"/>
      <c r="CZ2171" s="166"/>
      <c r="DA2171" s="166"/>
      <c r="DB2171" s="166"/>
      <c r="DC2171" s="166"/>
      <c r="DD2171" s="166"/>
      <c r="DE2171" s="166"/>
      <c r="DF2171" s="166"/>
      <c r="DG2171" s="166"/>
      <c r="DH2171" s="166"/>
      <c r="DI2171" s="166"/>
      <c r="DJ2171" s="166"/>
      <c r="DK2171" s="166"/>
    </row>
    <row r="2172" spans="1:115" x14ac:dyDescent="0.3">
      <c r="A2172" s="187"/>
      <c r="B2172" s="187"/>
      <c r="C2172" s="188"/>
      <c r="D2172" s="184"/>
      <c r="E2172" s="184"/>
      <c r="F2172" s="189"/>
      <c r="G2172" s="184"/>
      <c r="H2172" s="184"/>
      <c r="I2172" s="184"/>
      <c r="J2172" s="190"/>
      <c r="K2172" s="191"/>
      <c r="L2172" s="191"/>
      <c r="M2172" s="191"/>
      <c r="N2172" s="192"/>
      <c r="O2172" s="166"/>
      <c r="P2172" s="166"/>
      <c r="Q2172" s="166"/>
      <c r="R2172" s="166"/>
      <c r="S2172" s="166"/>
      <c r="T2172" s="166"/>
      <c r="U2172" s="166"/>
      <c r="V2172" s="166"/>
      <c r="W2172" s="166"/>
      <c r="X2172" s="166"/>
      <c r="Y2172" s="166"/>
      <c r="Z2172" s="166"/>
      <c r="AA2172" s="166"/>
      <c r="AB2172" s="166"/>
      <c r="AC2172" s="166"/>
      <c r="AD2172" s="166"/>
      <c r="AE2172" s="166"/>
      <c r="AF2172" s="166"/>
      <c r="AG2172" s="166"/>
      <c r="AH2172" s="166"/>
      <c r="AI2172" s="166"/>
      <c r="AJ2172" s="166"/>
      <c r="AK2172" s="166"/>
      <c r="AL2172" s="166"/>
      <c r="AM2172" s="166"/>
      <c r="AN2172" s="166"/>
      <c r="AO2172" s="166"/>
      <c r="AP2172" s="166"/>
      <c r="AQ2172" s="166"/>
      <c r="AR2172" s="166"/>
      <c r="AS2172" s="166"/>
      <c r="AT2172" s="166"/>
      <c r="AU2172" s="166"/>
      <c r="AV2172" s="166"/>
      <c r="AW2172" s="166"/>
      <c r="AX2172" s="166"/>
      <c r="AY2172" s="166"/>
      <c r="AZ2172" s="166"/>
      <c r="BA2172" s="166"/>
      <c r="BB2172" s="166"/>
      <c r="BC2172" s="166"/>
      <c r="BD2172" s="166"/>
      <c r="BE2172" s="166"/>
      <c r="BF2172" s="166"/>
      <c r="BG2172" s="166"/>
      <c r="BH2172" s="166"/>
      <c r="BI2172" s="166"/>
      <c r="BJ2172" s="166"/>
      <c r="BK2172" s="166"/>
      <c r="BL2172" s="166"/>
      <c r="BM2172" s="166"/>
      <c r="BN2172" s="166"/>
      <c r="BO2172" s="166"/>
      <c r="BP2172" s="166"/>
      <c r="BQ2172" s="166"/>
      <c r="BR2172" s="166"/>
      <c r="BS2172" s="166"/>
      <c r="BT2172" s="166"/>
      <c r="BU2172" s="166"/>
      <c r="BV2172" s="166"/>
      <c r="BW2172" s="166"/>
      <c r="BX2172" s="166"/>
      <c r="BY2172" s="166"/>
      <c r="BZ2172" s="166"/>
      <c r="CA2172" s="166"/>
      <c r="CB2172" s="166"/>
      <c r="CC2172" s="166"/>
      <c r="CD2172" s="166"/>
      <c r="CE2172" s="166"/>
      <c r="CF2172" s="166"/>
      <c r="CG2172" s="166"/>
      <c r="CH2172" s="166"/>
      <c r="CI2172" s="166"/>
      <c r="CJ2172" s="166"/>
      <c r="CK2172" s="166"/>
      <c r="CL2172" s="166"/>
      <c r="CM2172" s="166"/>
      <c r="CN2172" s="166"/>
      <c r="CO2172" s="166"/>
      <c r="CP2172" s="166"/>
      <c r="CQ2172" s="166"/>
      <c r="CR2172" s="166"/>
      <c r="CS2172" s="166"/>
      <c r="CT2172" s="166"/>
      <c r="CU2172" s="166"/>
      <c r="CV2172" s="166"/>
      <c r="CW2172" s="166"/>
      <c r="CX2172" s="166"/>
      <c r="CY2172" s="166"/>
      <c r="CZ2172" s="166"/>
      <c r="DA2172" s="166"/>
      <c r="DB2172" s="166"/>
      <c r="DC2172" s="166"/>
      <c r="DD2172" s="166"/>
      <c r="DE2172" s="166"/>
      <c r="DF2172" s="166"/>
      <c r="DG2172" s="166"/>
      <c r="DH2172" s="166"/>
      <c r="DI2172" s="166"/>
      <c r="DJ2172" s="166"/>
      <c r="DK2172" s="166"/>
    </row>
    <row r="2173" spans="1:115" x14ac:dyDescent="0.3">
      <c r="A2173" s="187"/>
      <c r="B2173" s="187"/>
      <c r="C2173" s="188"/>
      <c r="D2173" s="184"/>
      <c r="E2173" s="184"/>
      <c r="F2173" s="189"/>
      <c r="G2173" s="184"/>
      <c r="H2173" s="184"/>
      <c r="I2173" s="184"/>
      <c r="J2173" s="190"/>
      <c r="K2173" s="191"/>
      <c r="L2173" s="191"/>
      <c r="M2173" s="191"/>
      <c r="N2173" s="192"/>
      <c r="O2173" s="166"/>
      <c r="P2173" s="166"/>
      <c r="Q2173" s="166"/>
      <c r="R2173" s="166"/>
      <c r="S2173" s="166"/>
      <c r="T2173" s="166"/>
      <c r="U2173" s="166"/>
      <c r="V2173" s="166"/>
      <c r="W2173" s="166"/>
      <c r="X2173" s="166"/>
      <c r="Y2173" s="166"/>
      <c r="Z2173" s="166"/>
      <c r="AA2173" s="166"/>
      <c r="AB2173" s="166"/>
      <c r="AC2173" s="166"/>
      <c r="AD2173" s="166"/>
      <c r="AE2173" s="166"/>
      <c r="AF2173" s="166"/>
      <c r="AG2173" s="166"/>
      <c r="AH2173" s="166"/>
      <c r="AI2173" s="166"/>
      <c r="AJ2173" s="166"/>
      <c r="AK2173" s="166"/>
      <c r="AL2173" s="166"/>
      <c r="AM2173" s="166"/>
      <c r="AN2173" s="166"/>
      <c r="AO2173" s="166"/>
      <c r="AP2173" s="166"/>
      <c r="AQ2173" s="166"/>
      <c r="AR2173" s="166"/>
      <c r="AS2173" s="166"/>
      <c r="AT2173" s="166"/>
      <c r="AU2173" s="166"/>
      <c r="AV2173" s="166"/>
      <c r="AW2173" s="166"/>
      <c r="AX2173" s="166"/>
      <c r="AY2173" s="166"/>
      <c r="AZ2173" s="166"/>
      <c r="BA2173" s="166"/>
      <c r="BB2173" s="166"/>
      <c r="BC2173" s="166"/>
      <c r="BD2173" s="166"/>
      <c r="BE2173" s="166"/>
      <c r="BF2173" s="166"/>
      <c r="BG2173" s="166"/>
      <c r="BH2173" s="166"/>
      <c r="BI2173" s="166"/>
      <c r="BJ2173" s="166"/>
      <c r="BK2173" s="166"/>
      <c r="BL2173" s="166"/>
      <c r="BM2173" s="166"/>
      <c r="BN2173" s="166"/>
      <c r="BO2173" s="166"/>
      <c r="BP2173" s="166"/>
      <c r="BQ2173" s="166"/>
      <c r="BR2173" s="166"/>
      <c r="BS2173" s="166"/>
      <c r="BT2173" s="166"/>
      <c r="BU2173" s="166"/>
      <c r="BV2173" s="166"/>
      <c r="BW2173" s="166"/>
      <c r="BX2173" s="166"/>
      <c r="BY2173" s="166"/>
      <c r="BZ2173" s="166"/>
      <c r="CA2173" s="166"/>
      <c r="CB2173" s="166"/>
      <c r="CC2173" s="166"/>
      <c r="CD2173" s="166"/>
      <c r="CE2173" s="166"/>
      <c r="CF2173" s="166"/>
      <c r="CG2173" s="166"/>
      <c r="CH2173" s="166"/>
      <c r="CI2173" s="166"/>
      <c r="CJ2173" s="166"/>
      <c r="CK2173" s="166"/>
      <c r="CL2173" s="166"/>
      <c r="CM2173" s="166"/>
      <c r="CN2173" s="166"/>
      <c r="CO2173" s="166"/>
      <c r="CP2173" s="166"/>
      <c r="CQ2173" s="166"/>
      <c r="CR2173" s="166"/>
      <c r="CS2173" s="166"/>
      <c r="CT2173" s="166"/>
      <c r="CU2173" s="166"/>
      <c r="CV2173" s="166"/>
      <c r="CW2173" s="166"/>
      <c r="CX2173" s="166"/>
      <c r="CY2173" s="166"/>
      <c r="CZ2173" s="166"/>
      <c r="DA2173" s="166"/>
      <c r="DB2173" s="166"/>
      <c r="DC2173" s="166"/>
      <c r="DD2173" s="166"/>
      <c r="DE2173" s="166"/>
      <c r="DF2173" s="166"/>
      <c r="DG2173" s="166"/>
      <c r="DH2173" s="166"/>
      <c r="DI2173" s="166"/>
      <c r="DJ2173" s="166"/>
      <c r="DK2173" s="166"/>
    </row>
    <row r="2174" spans="1:115" x14ac:dyDescent="0.3">
      <c r="A2174" s="187"/>
      <c r="B2174" s="187"/>
      <c r="C2174" s="188"/>
      <c r="D2174" s="184"/>
      <c r="E2174" s="184"/>
      <c r="F2174" s="189"/>
      <c r="G2174" s="184"/>
      <c r="H2174" s="184"/>
      <c r="I2174" s="184"/>
      <c r="J2174" s="190"/>
      <c r="K2174" s="191"/>
      <c r="L2174" s="191"/>
      <c r="M2174" s="191"/>
      <c r="N2174" s="192"/>
      <c r="O2174" s="166"/>
      <c r="P2174" s="166"/>
      <c r="Q2174" s="166"/>
      <c r="R2174" s="166"/>
      <c r="S2174" s="166"/>
      <c r="T2174" s="166"/>
      <c r="U2174" s="166"/>
      <c r="V2174" s="166"/>
      <c r="W2174" s="166"/>
      <c r="X2174" s="166"/>
      <c r="Y2174" s="166"/>
      <c r="Z2174" s="166"/>
      <c r="AA2174" s="166"/>
      <c r="AB2174" s="166"/>
      <c r="AC2174" s="166"/>
      <c r="AD2174" s="166"/>
      <c r="AE2174" s="166"/>
      <c r="AF2174" s="166"/>
      <c r="AG2174" s="166"/>
      <c r="AH2174" s="166"/>
      <c r="AI2174" s="166"/>
      <c r="AJ2174" s="166"/>
      <c r="AK2174" s="166"/>
      <c r="AL2174" s="166"/>
      <c r="AM2174" s="166"/>
      <c r="AN2174" s="166"/>
      <c r="AO2174" s="166"/>
      <c r="AP2174" s="166"/>
      <c r="AQ2174" s="166"/>
      <c r="AR2174" s="166"/>
      <c r="AS2174" s="166"/>
      <c r="AT2174" s="166"/>
      <c r="AU2174" s="166"/>
      <c r="AV2174" s="166"/>
      <c r="AW2174" s="166"/>
      <c r="AX2174" s="166"/>
      <c r="AY2174" s="166"/>
      <c r="AZ2174" s="166"/>
      <c r="BA2174" s="166"/>
      <c r="BB2174" s="166"/>
      <c r="BC2174" s="166"/>
      <c r="BD2174" s="166"/>
      <c r="BE2174" s="166"/>
      <c r="BF2174" s="166"/>
      <c r="BG2174" s="166"/>
      <c r="BH2174" s="166"/>
      <c r="BI2174" s="166"/>
      <c r="BJ2174" s="166"/>
      <c r="BK2174" s="166"/>
      <c r="BL2174" s="166"/>
      <c r="BM2174" s="166"/>
      <c r="BN2174" s="166"/>
      <c r="BO2174" s="166"/>
      <c r="BP2174" s="166"/>
      <c r="BQ2174" s="166"/>
      <c r="BR2174" s="166"/>
      <c r="BS2174" s="166"/>
      <c r="BT2174" s="166"/>
      <c r="BU2174" s="166"/>
      <c r="BV2174" s="166"/>
      <c r="BW2174" s="166"/>
      <c r="BX2174" s="166"/>
      <c r="BY2174" s="166"/>
      <c r="BZ2174" s="166"/>
      <c r="CA2174" s="166"/>
      <c r="CB2174" s="166"/>
      <c r="CC2174" s="166"/>
      <c r="CD2174" s="166"/>
      <c r="CE2174" s="166"/>
      <c r="CF2174" s="166"/>
      <c r="CG2174" s="166"/>
      <c r="CH2174" s="166"/>
      <c r="CI2174" s="166"/>
      <c r="CJ2174" s="166"/>
      <c r="CK2174" s="166"/>
      <c r="CL2174" s="166"/>
      <c r="CM2174" s="166"/>
      <c r="CN2174" s="166"/>
      <c r="CO2174" s="166"/>
      <c r="CP2174" s="166"/>
      <c r="CQ2174" s="166"/>
      <c r="CR2174" s="166"/>
      <c r="CS2174" s="166"/>
      <c r="CT2174" s="166"/>
      <c r="CU2174" s="166"/>
      <c r="CV2174" s="166"/>
      <c r="CW2174" s="166"/>
      <c r="CX2174" s="166"/>
      <c r="CY2174" s="166"/>
      <c r="CZ2174" s="166"/>
      <c r="DA2174" s="166"/>
      <c r="DB2174" s="166"/>
      <c r="DC2174" s="166"/>
      <c r="DD2174" s="166"/>
      <c r="DE2174" s="166"/>
      <c r="DF2174" s="166"/>
      <c r="DG2174" s="166"/>
      <c r="DH2174" s="166"/>
      <c r="DI2174" s="166"/>
      <c r="DJ2174" s="166"/>
      <c r="DK2174" s="166"/>
    </row>
    <row r="2175" spans="1:115" x14ac:dyDescent="0.3">
      <c r="A2175" s="187"/>
      <c r="B2175" s="187"/>
      <c r="C2175" s="188"/>
      <c r="D2175" s="184"/>
      <c r="E2175" s="184"/>
      <c r="F2175" s="189"/>
      <c r="G2175" s="184"/>
      <c r="H2175" s="184"/>
      <c r="I2175" s="184"/>
      <c r="J2175" s="190"/>
      <c r="K2175" s="191"/>
      <c r="L2175" s="191"/>
      <c r="M2175" s="191"/>
      <c r="N2175" s="192"/>
      <c r="O2175" s="166"/>
      <c r="P2175" s="166"/>
      <c r="Q2175" s="166"/>
      <c r="R2175" s="166"/>
      <c r="S2175" s="166"/>
      <c r="T2175" s="166"/>
      <c r="U2175" s="166"/>
      <c r="V2175" s="166"/>
      <c r="W2175" s="166"/>
      <c r="X2175" s="166"/>
      <c r="Y2175" s="166"/>
      <c r="Z2175" s="166"/>
      <c r="AA2175" s="166"/>
      <c r="AB2175" s="166"/>
      <c r="AC2175" s="166"/>
      <c r="AD2175" s="166"/>
      <c r="AE2175" s="166"/>
      <c r="AF2175" s="166"/>
      <c r="AG2175" s="166"/>
      <c r="AH2175" s="166"/>
      <c r="AI2175" s="166"/>
      <c r="AJ2175" s="166"/>
      <c r="AK2175" s="166"/>
      <c r="AL2175" s="166"/>
      <c r="AM2175" s="166"/>
      <c r="AN2175" s="166"/>
      <c r="AO2175" s="166"/>
      <c r="AP2175" s="166"/>
      <c r="AQ2175" s="166"/>
      <c r="AR2175" s="166"/>
      <c r="AS2175" s="166"/>
      <c r="AT2175" s="166"/>
      <c r="AU2175" s="166"/>
      <c r="AV2175" s="166"/>
      <c r="AW2175" s="166"/>
      <c r="AX2175" s="166"/>
      <c r="AY2175" s="166"/>
      <c r="AZ2175" s="166"/>
      <c r="BA2175" s="166"/>
      <c r="BB2175" s="166"/>
      <c r="BC2175" s="166"/>
      <c r="BD2175" s="166"/>
      <c r="BE2175" s="166"/>
      <c r="BF2175" s="166"/>
      <c r="BG2175" s="166"/>
      <c r="BH2175" s="166"/>
      <c r="BI2175" s="166"/>
      <c r="BJ2175" s="166"/>
      <c r="BK2175" s="166"/>
      <c r="BL2175" s="166"/>
      <c r="BM2175" s="166"/>
      <c r="BN2175" s="166"/>
      <c r="BO2175" s="166"/>
      <c r="BP2175" s="166"/>
      <c r="BQ2175" s="166"/>
      <c r="BR2175" s="166"/>
      <c r="BS2175" s="166"/>
      <c r="BT2175" s="166"/>
      <c r="BU2175" s="166"/>
      <c r="BV2175" s="166"/>
      <c r="BW2175" s="166"/>
      <c r="BX2175" s="166"/>
      <c r="BY2175" s="166"/>
      <c r="BZ2175" s="166"/>
      <c r="CA2175" s="166"/>
      <c r="CB2175" s="166"/>
      <c r="CC2175" s="166"/>
      <c r="CD2175" s="166"/>
      <c r="CE2175" s="166"/>
      <c r="CF2175" s="166"/>
      <c r="CG2175" s="166"/>
      <c r="CH2175" s="166"/>
      <c r="CI2175" s="166"/>
      <c r="CJ2175" s="166"/>
      <c r="CK2175" s="166"/>
      <c r="CL2175" s="166"/>
      <c r="CM2175" s="166"/>
      <c r="CN2175" s="166"/>
      <c r="CO2175" s="166"/>
      <c r="CP2175" s="166"/>
      <c r="CQ2175" s="166"/>
      <c r="CR2175" s="166"/>
      <c r="CS2175" s="166"/>
      <c r="CT2175" s="166"/>
      <c r="CU2175" s="166"/>
      <c r="CV2175" s="166"/>
      <c r="CW2175" s="166"/>
      <c r="CX2175" s="166"/>
      <c r="CY2175" s="166"/>
      <c r="CZ2175" s="166"/>
      <c r="DA2175" s="166"/>
      <c r="DB2175" s="166"/>
      <c r="DC2175" s="166"/>
      <c r="DD2175" s="166"/>
      <c r="DE2175" s="166"/>
      <c r="DF2175" s="166"/>
      <c r="DG2175" s="166"/>
      <c r="DH2175" s="166"/>
      <c r="DI2175" s="166"/>
      <c r="DJ2175" s="166"/>
      <c r="DK2175" s="166"/>
    </row>
    <row r="2176" spans="1:115" x14ac:dyDescent="0.3">
      <c r="A2176" s="187"/>
      <c r="B2176" s="187"/>
      <c r="C2176" s="188"/>
      <c r="D2176" s="184"/>
      <c r="E2176" s="184"/>
      <c r="F2176" s="189"/>
      <c r="G2176" s="184"/>
      <c r="H2176" s="184"/>
      <c r="I2176" s="184"/>
      <c r="J2176" s="190"/>
      <c r="K2176" s="191"/>
      <c r="L2176" s="191"/>
      <c r="M2176" s="191"/>
      <c r="N2176" s="192"/>
      <c r="O2176" s="166"/>
      <c r="P2176" s="166"/>
      <c r="Q2176" s="166"/>
      <c r="R2176" s="166"/>
      <c r="S2176" s="166"/>
      <c r="T2176" s="166"/>
      <c r="U2176" s="166"/>
      <c r="V2176" s="166"/>
      <c r="W2176" s="166"/>
      <c r="X2176" s="166"/>
      <c r="Y2176" s="166"/>
      <c r="Z2176" s="166"/>
      <c r="AA2176" s="166"/>
      <c r="AB2176" s="166"/>
      <c r="AC2176" s="166"/>
      <c r="AD2176" s="166"/>
      <c r="AE2176" s="166"/>
      <c r="AF2176" s="166"/>
      <c r="AG2176" s="166"/>
      <c r="AH2176" s="166"/>
      <c r="AI2176" s="166"/>
      <c r="AJ2176" s="166"/>
      <c r="AK2176" s="166"/>
      <c r="AL2176" s="166"/>
      <c r="AM2176" s="166"/>
      <c r="AN2176" s="166"/>
      <c r="AO2176" s="166"/>
      <c r="AP2176" s="166"/>
      <c r="AQ2176" s="166"/>
      <c r="AR2176" s="166"/>
      <c r="AS2176" s="166"/>
      <c r="AT2176" s="166"/>
      <c r="AU2176" s="166"/>
      <c r="AV2176" s="166"/>
      <c r="AW2176" s="166"/>
      <c r="AX2176" s="166"/>
      <c r="AY2176" s="166"/>
      <c r="AZ2176" s="166"/>
      <c r="BA2176" s="166"/>
      <c r="BB2176" s="166"/>
      <c r="BC2176" s="166"/>
      <c r="BD2176" s="166"/>
      <c r="BE2176" s="166"/>
      <c r="BF2176" s="166"/>
      <c r="BG2176" s="166"/>
      <c r="BH2176" s="166"/>
      <c r="BI2176" s="166"/>
      <c r="BJ2176" s="166"/>
      <c r="BK2176" s="166"/>
      <c r="BL2176" s="166"/>
      <c r="BM2176" s="166"/>
      <c r="BN2176" s="166"/>
      <c r="BO2176" s="166"/>
      <c r="BP2176" s="166"/>
      <c r="BQ2176" s="166"/>
      <c r="BR2176" s="166"/>
      <c r="BS2176" s="166"/>
      <c r="BT2176" s="166"/>
      <c r="BU2176" s="166"/>
      <c r="BV2176" s="166"/>
      <c r="BW2176" s="166"/>
      <c r="BX2176" s="166"/>
      <c r="BY2176" s="166"/>
      <c r="BZ2176" s="166"/>
      <c r="CA2176" s="166"/>
      <c r="CB2176" s="166"/>
      <c r="CC2176" s="166"/>
      <c r="CD2176" s="166"/>
      <c r="CE2176" s="166"/>
      <c r="CF2176" s="166"/>
      <c r="CG2176" s="166"/>
      <c r="CH2176" s="166"/>
      <c r="CI2176" s="166"/>
      <c r="CJ2176" s="166"/>
      <c r="CK2176" s="166"/>
      <c r="CL2176" s="166"/>
      <c r="CM2176" s="166"/>
      <c r="CN2176" s="166"/>
      <c r="CO2176" s="166"/>
      <c r="CP2176" s="166"/>
      <c r="CQ2176" s="166"/>
      <c r="CR2176" s="166"/>
      <c r="CS2176" s="166"/>
      <c r="CT2176" s="166"/>
      <c r="CU2176" s="166"/>
      <c r="CV2176" s="166"/>
      <c r="CW2176" s="166"/>
      <c r="CX2176" s="166"/>
      <c r="CY2176" s="166"/>
      <c r="CZ2176" s="166"/>
      <c r="DA2176" s="166"/>
      <c r="DB2176" s="166"/>
      <c r="DC2176" s="166"/>
      <c r="DD2176" s="166"/>
      <c r="DE2176" s="166"/>
      <c r="DF2176" s="166"/>
      <c r="DG2176" s="166"/>
      <c r="DH2176" s="166"/>
      <c r="DI2176" s="166"/>
      <c r="DJ2176" s="166"/>
      <c r="DK2176" s="166"/>
    </row>
  </sheetData>
  <sheetProtection selectLockedCells="1" autoFilter="0"/>
  <autoFilter ref="A7:O2109" xr:uid="{49472163-12D9-4FB9-A4E5-B27A1BC036AF}">
    <filterColumn colId="8" showButton="0"/>
    <filterColumn colId="9" showButton="0"/>
    <filterColumn colId="10" showButton="0"/>
    <filterColumn colId="11" showButton="0"/>
    <filterColumn colId="12" showButton="0"/>
  </autoFilter>
  <mergeCells count="16">
    <mergeCell ref="O8:O9"/>
    <mergeCell ref="I7:N7"/>
    <mergeCell ref="A8:A9"/>
    <mergeCell ref="B8:B9"/>
    <mergeCell ref="C8:C9"/>
    <mergeCell ref="D8:D9"/>
    <mergeCell ref="E8:E9"/>
    <mergeCell ref="F8:F9"/>
    <mergeCell ref="G8:G9"/>
    <mergeCell ref="H8:H9"/>
    <mergeCell ref="I8:I9"/>
    <mergeCell ref="J8:J9"/>
    <mergeCell ref="K8:K9"/>
    <mergeCell ref="L8:L9"/>
    <mergeCell ref="M8:M9"/>
    <mergeCell ref="N8:N9"/>
  </mergeCells>
  <dataValidations count="6">
    <dataValidation type="date" allowBlank="1" showInputMessage="1" showErrorMessage="1" errorTitle="Date erronée" error="Veuillez saisir une date valide au cours de la période d'enquête !" promptTitle="Saisir la date de l'observation " sqref="C10:C2109" xr:uid="{1ECF589C-884C-4ECB-99BE-8878BC4BB519}">
      <formula1>EP_Début</formula1>
      <formula2>EP_FinProlong</formula2>
    </dataValidation>
    <dataValidation type="list" allowBlank="1" showInputMessage="1" showErrorMessage="1" sqref="M2109" xr:uid="{729AC1F0-9946-40B0-B519-422A1EE4D86B}">
      <formula1>"L_Themes"</formula1>
    </dataValidation>
    <dataValidation type="list" allowBlank="1" showInputMessage="1" showErrorMessage="1" sqref="L10:L2109" xr:uid="{F7F1408A-F5AF-4E7F-98B3-06D388944322}">
      <formula1>"D,F,N,H"</formula1>
    </dataValidation>
    <dataValidation type="list" allowBlank="1" showInputMessage="1" showErrorMessage="1" sqref="E2110:E1048576" xr:uid="{C7A46185-4177-413F-B42D-6A90E66A801B}">
      <formula1>"R,M,C,@"</formula1>
    </dataValidation>
    <dataValidation type="list" allowBlank="1" showInputMessage="1" showErrorMessage="1" sqref="D1:D9 D2110:D1048576 K2055:K1048576 L2110:M1048576" xr:uid="{AC30B88C-709D-4501-95E8-165F582BC9E2}">
      <formula1>C_Lieux</formula1>
    </dataValidation>
    <dataValidation type="list" allowBlank="1" showInputMessage="1" showErrorMessage="1" sqref="E10:E2109" xr:uid="{5C252498-194B-4D97-A89B-C968D8931C34}">
      <formula1>"R,C,M,@"</formula1>
    </dataValidation>
  </dataValidations>
  <pageMargins left="0.70866141732283472" right="0.70866141732283472" top="0.74803149606299213" bottom="0.74803149606299213" header="0.31496062992125984" footer="0.31496062992125984"/>
  <pageSetup paperSize="9" scale="53" fitToHeight="0" orientation="landscape" r:id="rId1"/>
  <headerFooter>
    <oddFooter>&amp;L&amp;F &amp;A&amp;CPage &amp;P/&amp;N&amp;REdition du &amp;D &amp;T</oddFooter>
  </headerFooter>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9E21D31B-B4F2-4D11-B79A-0B3FCACDF996}">
          <x14:formula1>
            <xm:f>OFFSET('EP-Data'!$J$16,0,0,COUNTA('EP-Data'!$J$16:$J$24))</xm:f>
          </x14:formula1>
          <xm:sqref>H10:H2109</xm:sqref>
        </x14:dataValidation>
        <x14:dataValidation type="list" allowBlank="1" showInputMessage="1" showErrorMessage="1" xr:uid="{51F3C289-BC55-4559-A008-8CFD9CCDE4C1}">
          <x14:formula1>
            <xm:f>OFFSET('EP-Data'!$C$6,0,0,COUNTA('EP-Data'!$C$6:$C$55))</xm:f>
          </x14:formula1>
          <xm:sqref>K10:K2054</xm:sqref>
        </x14:dataValidation>
        <x14:dataValidation type="list" allowBlank="1" showInputMessage="1" showErrorMessage="1" xr:uid="{A29CFC24-D141-43C2-9C10-AFF6805C399C}">
          <x14:formula1>
            <xm:f>OFFSET('EP-Data'!$F$6,0,0,COUNTA(Code_LieuxPerm))</xm:f>
          </x14:formula1>
          <xm:sqref>D10:D2109</xm:sqref>
        </x14:dataValidation>
        <x14:dataValidation type="list" allowBlank="1" showInputMessage="1" showErrorMessage="1" xr:uid="{54B18595-D6B0-497B-A600-E932E0D1CD6E}">
          <x14:formula1>
            <xm:f>OFFSET('Obs-Data'!$I$6,0,0,COUNTA('Obs-Data'!$I$6:$I$114))</xm:f>
          </x14:formula1>
          <xm:sqref>M10:M2108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40</vt:i4>
      </vt:variant>
    </vt:vector>
  </HeadingPairs>
  <TitlesOfParts>
    <vt:vector size="55" baseType="lpstr">
      <vt:lpstr>Menu</vt:lpstr>
      <vt:lpstr>ModifRub</vt:lpstr>
      <vt:lpstr>Obs-Liste</vt:lpstr>
      <vt:lpstr>EP-Enquete</vt:lpstr>
      <vt:lpstr>EP-Planning</vt:lpstr>
      <vt:lpstr>EP-Calendrier</vt:lpstr>
      <vt:lpstr>Obs-Rub</vt:lpstr>
      <vt:lpstr>ParamSaisie</vt:lpstr>
      <vt:lpstr>Obs-Saisie</vt:lpstr>
      <vt:lpstr>Obs-Data</vt:lpstr>
      <vt:lpstr>EP-Data</vt:lpstr>
      <vt:lpstr>Obs-tri</vt:lpstr>
      <vt:lpstr>Obs-PVS</vt:lpstr>
      <vt:lpstr>Obs-MER</vt:lpstr>
      <vt:lpstr>Obs-Stats</vt:lpstr>
      <vt:lpstr>Code_CE1</vt:lpstr>
      <vt:lpstr>Code_CE2</vt:lpstr>
      <vt:lpstr>Code_CE3</vt:lpstr>
      <vt:lpstr>Code_CE4</vt:lpstr>
      <vt:lpstr>Code_CE5</vt:lpstr>
      <vt:lpstr>Code_CE6</vt:lpstr>
      <vt:lpstr>Code_CE7</vt:lpstr>
      <vt:lpstr>Code_CE8</vt:lpstr>
      <vt:lpstr>Code_CE9</vt:lpstr>
      <vt:lpstr>Code_Communes</vt:lpstr>
      <vt:lpstr>Code_Depot</vt:lpstr>
      <vt:lpstr>Code_LieuxPerm</vt:lpstr>
      <vt:lpstr>EP_Début</vt:lpstr>
      <vt:lpstr>EP_fin</vt:lpstr>
      <vt:lpstr>EP_FinProlong</vt:lpstr>
      <vt:lpstr>EP_Prolongation</vt:lpstr>
      <vt:lpstr>EP_Titre</vt:lpstr>
      <vt:lpstr>L_CE</vt:lpstr>
      <vt:lpstr>Liste_NomCE</vt:lpstr>
      <vt:lpstr>N_Commissaire</vt:lpstr>
      <vt:lpstr>N_Communes</vt:lpstr>
      <vt:lpstr>N_Jours</vt:lpstr>
      <vt:lpstr>Nom_CE1</vt:lpstr>
      <vt:lpstr>Nom_CE2</vt:lpstr>
      <vt:lpstr>Nom_CE3</vt:lpstr>
      <vt:lpstr>Nom_CE4</vt:lpstr>
      <vt:lpstr>Nom_CE5</vt:lpstr>
      <vt:lpstr>Nom_CE6</vt:lpstr>
      <vt:lpstr>Nom_CE7</vt:lpstr>
      <vt:lpstr>Nom_CE8</vt:lpstr>
      <vt:lpstr>Nom_CE9</vt:lpstr>
      <vt:lpstr>T_Rub</vt:lpstr>
      <vt:lpstr>Table_LieuxPerm</vt:lpstr>
      <vt:lpstr>Version</vt:lpstr>
      <vt:lpstr>'EP-Calendrier'!Zone_d_impression</vt:lpstr>
      <vt:lpstr>'Obs-Liste'!Zone_d_impression</vt:lpstr>
      <vt:lpstr>'Obs-MER'!Zone_d_impression</vt:lpstr>
      <vt:lpstr>'Obs-PVS'!Zone_d_impression</vt:lpstr>
      <vt:lpstr>'Obs-Stats'!Zone_d_impression</vt:lpstr>
      <vt:lpstr>'Obs-tri'!Zone_d_impression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Luc PIROT</dc:creator>
  <cp:lastModifiedBy>Jean Luc PIROT</cp:lastModifiedBy>
  <cp:lastPrinted>2026-01-15T14:55:13Z</cp:lastPrinted>
  <dcterms:created xsi:type="dcterms:W3CDTF">2025-10-03T16:52:03Z</dcterms:created>
  <dcterms:modified xsi:type="dcterms:W3CDTF">2026-02-11T14:21:14Z</dcterms:modified>
</cp:coreProperties>
</file>